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tte Woittiez\Documents\Work\Oil palm\PhD\ch_3_deficiencies\Data\Raw\for_publication\"/>
    </mc:Choice>
  </mc:AlternateContent>
  <xr:revisionPtr revIDLastSave="0" documentId="13_ncr:1_{C856996D-3756-4BF1-BB31-112912AF7315}" xr6:coauthVersionLast="44" xr6:coauthVersionMax="44" xr10:uidLastSave="{00000000-0000-0000-0000-000000000000}"/>
  <bookViews>
    <workbookView xWindow="-108" yWindow="-108" windowWidth="23256" windowHeight="12576" xr2:uid="{6AB48E64-57EB-4482-9EC7-0ED36E50BC2B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4" i="1" l="1"/>
  <c r="AS4" i="1"/>
  <c r="AX4" i="1"/>
  <c r="BC4" i="1"/>
  <c r="BH4" i="1"/>
  <c r="BL4" i="1"/>
  <c r="BQ4" i="1"/>
  <c r="BU4" i="1"/>
  <c r="BW4" i="1"/>
  <c r="BX4" i="1"/>
  <c r="BY4" i="1"/>
  <c r="BZ4" i="1"/>
  <c r="CD4" i="1"/>
  <c r="CE4" i="1"/>
  <c r="CF4" i="1"/>
  <c r="CG4" i="1"/>
  <c r="CH4" i="1" s="1"/>
  <c r="CL4" i="1"/>
  <c r="CM4" i="1"/>
  <c r="CN4" i="1"/>
  <c r="CO4" i="1"/>
  <c r="CT4" i="1"/>
  <c r="CU4" i="1"/>
  <c r="CV4" i="1"/>
  <c r="CW4" i="1"/>
  <c r="DB4" i="1"/>
  <c r="DC4" i="1"/>
  <c r="DD4" i="1"/>
  <c r="DE4" i="1"/>
  <c r="DJ4" i="1"/>
  <c r="DK4" i="1"/>
  <c r="DL4" i="1"/>
  <c r="DM4" i="1"/>
  <c r="DR4" i="1"/>
  <c r="DV4" i="1"/>
  <c r="DZ4" i="1"/>
  <c r="ED4" i="1"/>
  <c r="EH4" i="1"/>
  <c r="EM4" i="1"/>
  <c r="ER4" i="1"/>
  <c r="EV4" i="1"/>
  <c r="AN5" i="1"/>
  <c r="AS5" i="1"/>
  <c r="AX5" i="1"/>
  <c r="BC5" i="1"/>
  <c r="BH5" i="1"/>
  <c r="BL5" i="1"/>
  <c r="BQ5" i="1"/>
  <c r="BU5" i="1"/>
  <c r="BW5" i="1"/>
  <c r="BX5" i="1"/>
  <c r="BY5" i="1"/>
  <c r="CD5" i="1"/>
  <c r="CE5" i="1"/>
  <c r="CF5" i="1"/>
  <c r="CG5" i="1"/>
  <c r="CL5" i="1"/>
  <c r="CM5" i="1"/>
  <c r="CN5" i="1"/>
  <c r="CO5" i="1"/>
  <c r="CT5" i="1"/>
  <c r="CU5" i="1"/>
  <c r="CV5" i="1"/>
  <c r="CW5" i="1"/>
  <c r="DB5" i="1"/>
  <c r="DC5" i="1"/>
  <c r="DD5" i="1"/>
  <c r="DE5" i="1"/>
  <c r="DJ5" i="1"/>
  <c r="DK5" i="1"/>
  <c r="DL5" i="1"/>
  <c r="DM5" i="1"/>
  <c r="DR5" i="1"/>
  <c r="DV5" i="1"/>
  <c r="DZ5" i="1"/>
  <c r="ED5" i="1"/>
  <c r="EH5" i="1"/>
  <c r="EM5" i="1"/>
  <c r="ER5" i="1"/>
  <c r="EV5" i="1"/>
  <c r="AN6" i="1"/>
  <c r="AS6" i="1"/>
  <c r="AX6" i="1"/>
  <c r="BC6" i="1"/>
  <c r="BH6" i="1"/>
  <c r="BL6" i="1"/>
  <c r="BQ6" i="1"/>
  <c r="BU6" i="1"/>
  <c r="BZ6" i="1"/>
  <c r="CD6" i="1"/>
  <c r="CH6" i="1"/>
  <c r="CL6" i="1"/>
  <c r="CP6" i="1"/>
  <c r="CT6" i="1"/>
  <c r="CX6" i="1"/>
  <c r="DB6" i="1"/>
  <c r="DF6" i="1"/>
  <c r="DJ6" i="1"/>
  <c r="DN6" i="1"/>
  <c r="DR6" i="1"/>
  <c r="DV6" i="1"/>
  <c r="DZ6" i="1"/>
  <c r="ED6" i="1"/>
  <c r="EH6" i="1"/>
  <c r="EM6" i="1"/>
  <c r="ER6" i="1"/>
  <c r="AN7" i="1"/>
  <c r="AS7" i="1"/>
  <c r="AX7" i="1"/>
  <c r="BC7" i="1"/>
  <c r="BH7" i="1"/>
  <c r="BL7" i="1"/>
  <c r="BQ7" i="1"/>
  <c r="BU7" i="1"/>
  <c r="BZ7" i="1"/>
  <c r="CD7" i="1"/>
  <c r="CH7" i="1"/>
  <c r="CL7" i="1"/>
  <c r="CP7" i="1"/>
  <c r="CT7" i="1"/>
  <c r="CX7" i="1"/>
  <c r="DB7" i="1"/>
  <c r="DF7" i="1"/>
  <c r="DJ7" i="1"/>
  <c r="DN7" i="1"/>
  <c r="DR7" i="1"/>
  <c r="DV7" i="1"/>
  <c r="DZ7" i="1"/>
  <c r="ED7" i="1"/>
  <c r="EH7" i="1"/>
  <c r="EM7" i="1"/>
  <c r="ER7" i="1"/>
  <c r="EV7" i="1"/>
  <c r="AN8" i="1"/>
  <c r="AS8" i="1"/>
  <c r="AX8" i="1"/>
  <c r="BC8" i="1"/>
  <c r="BH8" i="1"/>
  <c r="BL8" i="1"/>
  <c r="BQ8" i="1"/>
  <c r="BU8" i="1"/>
  <c r="BZ8" i="1"/>
  <c r="CD8" i="1"/>
  <c r="CH8" i="1"/>
  <c r="CL8" i="1"/>
  <c r="CP8" i="1"/>
  <c r="CT8" i="1"/>
  <c r="CX8" i="1"/>
  <c r="DB8" i="1"/>
  <c r="DF8" i="1"/>
  <c r="DJ8" i="1"/>
  <c r="DN8" i="1"/>
  <c r="DR8" i="1"/>
  <c r="DV8" i="1"/>
  <c r="DZ8" i="1"/>
  <c r="ED8" i="1"/>
  <c r="EH8" i="1"/>
  <c r="EM8" i="1"/>
  <c r="ER8" i="1"/>
  <c r="EV8" i="1"/>
  <c r="AN9" i="1"/>
  <c r="AS9" i="1"/>
  <c r="AX9" i="1"/>
  <c r="BC9" i="1"/>
  <c r="BH9" i="1"/>
  <c r="BL9" i="1"/>
  <c r="BQ9" i="1"/>
  <c r="BU9" i="1"/>
  <c r="BZ9" i="1"/>
  <c r="CD9" i="1"/>
  <c r="CH9" i="1"/>
  <c r="CL9" i="1"/>
  <c r="CP9" i="1"/>
  <c r="CT9" i="1"/>
  <c r="CX9" i="1"/>
  <c r="DB9" i="1"/>
  <c r="DF9" i="1"/>
  <c r="DJ9" i="1"/>
  <c r="DN9" i="1"/>
  <c r="DR9" i="1"/>
  <c r="DV9" i="1"/>
  <c r="DZ9" i="1"/>
  <c r="ED9" i="1"/>
  <c r="EH9" i="1"/>
  <c r="EM9" i="1"/>
  <c r="ER9" i="1"/>
  <c r="EV9" i="1"/>
  <c r="AN10" i="1"/>
  <c r="AS10" i="1"/>
  <c r="AX10" i="1"/>
  <c r="BC10" i="1"/>
  <c r="BH10" i="1"/>
  <c r="BL10" i="1"/>
  <c r="BQ10" i="1"/>
  <c r="BU10" i="1"/>
  <c r="BZ10" i="1"/>
  <c r="CD10" i="1"/>
  <c r="CH10" i="1"/>
  <c r="CL10" i="1"/>
  <c r="CP10" i="1"/>
  <c r="CT10" i="1"/>
  <c r="CX10" i="1"/>
  <c r="DB10" i="1"/>
  <c r="DF10" i="1"/>
  <c r="DJ10" i="1"/>
  <c r="DN10" i="1"/>
  <c r="DR10" i="1"/>
  <c r="DV10" i="1"/>
  <c r="DZ10" i="1"/>
  <c r="ED10" i="1"/>
  <c r="EH10" i="1"/>
  <c r="EM10" i="1"/>
  <c r="ER10" i="1"/>
  <c r="EV10" i="1"/>
  <c r="AN11" i="1"/>
  <c r="AS11" i="1"/>
  <c r="AX11" i="1"/>
  <c r="BC11" i="1"/>
  <c r="BH11" i="1"/>
  <c r="BL11" i="1"/>
  <c r="BQ11" i="1"/>
  <c r="BU11" i="1"/>
  <c r="BZ11" i="1"/>
  <c r="CD11" i="1"/>
  <c r="CH11" i="1"/>
  <c r="CL11" i="1"/>
  <c r="CP11" i="1"/>
  <c r="CT11" i="1"/>
  <c r="CX11" i="1"/>
  <c r="DB11" i="1"/>
  <c r="DF11" i="1"/>
  <c r="DJ11" i="1"/>
  <c r="DN11" i="1"/>
  <c r="DR11" i="1"/>
  <c r="DV11" i="1"/>
  <c r="DZ11" i="1"/>
  <c r="ED11" i="1"/>
  <c r="EH11" i="1"/>
  <c r="EM11" i="1"/>
  <c r="ER11" i="1"/>
  <c r="EV11" i="1"/>
  <c r="AN12" i="1"/>
  <c r="AS12" i="1"/>
  <c r="AX12" i="1"/>
  <c r="BC12" i="1"/>
  <c r="BH12" i="1"/>
  <c r="BL12" i="1"/>
  <c r="BQ12" i="1"/>
  <c r="BU12" i="1"/>
  <c r="BZ12" i="1"/>
  <c r="CD12" i="1"/>
  <c r="CH12" i="1"/>
  <c r="CL12" i="1"/>
  <c r="CP12" i="1"/>
  <c r="CT12" i="1"/>
  <c r="CX12" i="1"/>
  <c r="DB12" i="1"/>
  <c r="DF12" i="1"/>
  <c r="DJ12" i="1"/>
  <c r="DN12" i="1"/>
  <c r="DR12" i="1"/>
  <c r="DV12" i="1"/>
  <c r="DZ12" i="1"/>
  <c r="ED12" i="1"/>
  <c r="EH12" i="1"/>
  <c r="EM12" i="1"/>
  <c r="ER12" i="1"/>
  <c r="EV12" i="1"/>
  <c r="AN13" i="1"/>
  <c r="AS13" i="1"/>
  <c r="AX13" i="1"/>
  <c r="BC13" i="1"/>
  <c r="BH13" i="1"/>
  <c r="BL13" i="1"/>
  <c r="BQ13" i="1"/>
  <c r="BU13" i="1"/>
  <c r="BZ13" i="1"/>
  <c r="CD13" i="1"/>
  <c r="CH13" i="1"/>
  <c r="CL13" i="1"/>
  <c r="CP13" i="1"/>
  <c r="CT13" i="1"/>
  <c r="CX13" i="1"/>
  <c r="DB13" i="1"/>
  <c r="DF13" i="1"/>
  <c r="DJ13" i="1"/>
  <c r="DN13" i="1"/>
  <c r="DR13" i="1"/>
  <c r="DV13" i="1"/>
  <c r="DZ13" i="1"/>
  <c r="ED13" i="1"/>
  <c r="EH13" i="1"/>
  <c r="EM13" i="1"/>
  <c r="ER13" i="1"/>
  <c r="EV13" i="1"/>
  <c r="AN14" i="1"/>
  <c r="AS14" i="1"/>
  <c r="AX14" i="1"/>
  <c r="BC14" i="1"/>
  <c r="BH14" i="1"/>
  <c r="BL14" i="1"/>
  <c r="BQ14" i="1"/>
  <c r="BU14" i="1"/>
  <c r="BZ14" i="1"/>
  <c r="CD14" i="1"/>
  <c r="CH14" i="1"/>
  <c r="CL14" i="1"/>
  <c r="CP14" i="1"/>
  <c r="CT14" i="1"/>
  <c r="CX14" i="1"/>
  <c r="DB14" i="1"/>
  <c r="DF14" i="1"/>
  <c r="DJ14" i="1"/>
  <c r="DN14" i="1"/>
  <c r="DR14" i="1"/>
  <c r="DV14" i="1"/>
  <c r="DZ14" i="1"/>
  <c r="ED14" i="1"/>
  <c r="EH14" i="1"/>
  <c r="EM14" i="1"/>
  <c r="ER14" i="1"/>
  <c r="EV14" i="1"/>
  <c r="AS15" i="1"/>
  <c r="AX15" i="1"/>
  <c r="BC15" i="1"/>
  <c r="BH15" i="1"/>
  <c r="BL15" i="1"/>
  <c r="BQ15" i="1"/>
  <c r="BU15" i="1"/>
  <c r="BZ15" i="1"/>
  <c r="CD15" i="1"/>
  <c r="CH15" i="1"/>
  <c r="CL15" i="1"/>
  <c r="CP15" i="1"/>
  <c r="CT15" i="1"/>
  <c r="CX15" i="1"/>
  <c r="DB15" i="1"/>
  <c r="DF15" i="1"/>
  <c r="DJ15" i="1"/>
  <c r="DN15" i="1"/>
  <c r="DR15" i="1"/>
  <c r="DV15" i="1"/>
  <c r="DZ15" i="1"/>
  <c r="ED15" i="1"/>
  <c r="EH15" i="1"/>
  <c r="ER15" i="1"/>
  <c r="EV15" i="1"/>
  <c r="AK16" i="1"/>
  <c r="AS16" i="1"/>
  <c r="AX16" i="1"/>
  <c r="BC16" i="1"/>
  <c r="BH16" i="1"/>
  <c r="BL16" i="1"/>
  <c r="BQ16" i="1"/>
  <c r="BU16" i="1"/>
  <c r="BZ16" i="1"/>
  <c r="CD16" i="1"/>
  <c r="CH16" i="1"/>
  <c r="CL16" i="1"/>
  <c r="CP16" i="1"/>
  <c r="CT16" i="1"/>
  <c r="CX16" i="1"/>
  <c r="DB16" i="1"/>
  <c r="DF16" i="1"/>
  <c r="DJ16" i="1"/>
  <c r="DN16" i="1"/>
  <c r="DR16" i="1"/>
  <c r="DV16" i="1"/>
  <c r="DZ16" i="1"/>
  <c r="ED16" i="1"/>
  <c r="EH16" i="1"/>
  <c r="EM16" i="1"/>
  <c r="ER16" i="1"/>
  <c r="EV16" i="1"/>
  <c r="AN17" i="1"/>
  <c r="AS17" i="1"/>
  <c r="AX17" i="1"/>
  <c r="BC17" i="1"/>
  <c r="BH17" i="1"/>
  <c r="BL17" i="1"/>
  <c r="BQ17" i="1"/>
  <c r="BU17" i="1"/>
  <c r="BZ17" i="1"/>
  <c r="CD17" i="1"/>
  <c r="CH17" i="1"/>
  <c r="CL17" i="1"/>
  <c r="CP17" i="1"/>
  <c r="CT17" i="1"/>
  <c r="CX17" i="1"/>
  <c r="DB17" i="1"/>
  <c r="DF17" i="1"/>
  <c r="DJ17" i="1"/>
  <c r="DN17" i="1"/>
  <c r="DR17" i="1"/>
  <c r="DV17" i="1"/>
  <c r="DZ17" i="1"/>
  <c r="ED17" i="1"/>
  <c r="EH17" i="1"/>
  <c r="EM17" i="1"/>
  <c r="ER17" i="1"/>
  <c r="EV17" i="1"/>
  <c r="AN18" i="1"/>
  <c r="AS18" i="1"/>
  <c r="AX18" i="1"/>
  <c r="BC18" i="1"/>
  <c r="BH18" i="1"/>
  <c r="BL18" i="1"/>
  <c r="BQ18" i="1"/>
  <c r="BU18" i="1"/>
  <c r="BZ18" i="1"/>
  <c r="CD18" i="1"/>
  <c r="CH18" i="1"/>
  <c r="CL18" i="1"/>
  <c r="CP18" i="1"/>
  <c r="CT18" i="1"/>
  <c r="CX18" i="1"/>
  <c r="DB18" i="1"/>
  <c r="DF18" i="1"/>
  <c r="DJ18" i="1"/>
  <c r="DN18" i="1"/>
  <c r="DR18" i="1"/>
  <c r="DV18" i="1"/>
  <c r="DZ18" i="1"/>
  <c r="ED18" i="1"/>
  <c r="EH18" i="1"/>
  <c r="EM18" i="1"/>
  <c r="ER18" i="1"/>
  <c r="EV18" i="1"/>
  <c r="AN19" i="1"/>
  <c r="AS19" i="1"/>
  <c r="AX19" i="1"/>
  <c r="BC19" i="1"/>
  <c r="BH19" i="1"/>
  <c r="BL19" i="1"/>
  <c r="BQ19" i="1"/>
  <c r="BU19" i="1"/>
  <c r="BZ19" i="1"/>
  <c r="CD19" i="1"/>
  <c r="CH19" i="1"/>
  <c r="CL19" i="1"/>
  <c r="CP19" i="1"/>
  <c r="CT19" i="1"/>
  <c r="CX19" i="1"/>
  <c r="DB19" i="1"/>
  <c r="DF19" i="1"/>
  <c r="DJ19" i="1"/>
  <c r="DN19" i="1"/>
  <c r="DR19" i="1"/>
  <c r="DV19" i="1"/>
  <c r="DZ19" i="1"/>
  <c r="ED19" i="1"/>
  <c r="EH19" i="1"/>
  <c r="EM19" i="1"/>
  <c r="ER19" i="1"/>
  <c r="EV19" i="1"/>
  <c r="AN20" i="1"/>
  <c r="AS20" i="1"/>
  <c r="AX20" i="1"/>
  <c r="BC20" i="1"/>
  <c r="BH20" i="1"/>
  <c r="BL20" i="1"/>
  <c r="BQ20" i="1"/>
  <c r="BU20" i="1"/>
  <c r="BZ20" i="1"/>
  <c r="CD20" i="1"/>
  <c r="CH20" i="1"/>
  <c r="CL20" i="1"/>
  <c r="CP20" i="1"/>
  <c r="CT20" i="1"/>
  <c r="CX20" i="1"/>
  <c r="DB20" i="1"/>
  <c r="DF20" i="1"/>
  <c r="DJ20" i="1"/>
  <c r="DN20" i="1"/>
  <c r="DR20" i="1"/>
  <c r="DV20" i="1"/>
  <c r="DZ20" i="1"/>
  <c r="ED20" i="1"/>
  <c r="EH20" i="1"/>
  <c r="EM20" i="1"/>
  <c r="ER20" i="1"/>
  <c r="EV20" i="1"/>
  <c r="AN21" i="1"/>
  <c r="AS21" i="1"/>
  <c r="AX21" i="1"/>
  <c r="BC21" i="1"/>
  <c r="BH21" i="1"/>
  <c r="BL21" i="1"/>
  <c r="BQ21" i="1"/>
  <c r="BU21" i="1"/>
  <c r="BZ21" i="1"/>
  <c r="CD21" i="1"/>
  <c r="CH21" i="1"/>
  <c r="CL21" i="1"/>
  <c r="CP21" i="1"/>
  <c r="CT21" i="1"/>
  <c r="CX21" i="1"/>
  <c r="DB21" i="1"/>
  <c r="DF21" i="1"/>
  <c r="DJ21" i="1"/>
  <c r="DN21" i="1"/>
  <c r="DR21" i="1"/>
  <c r="DV21" i="1"/>
  <c r="DZ21" i="1"/>
  <c r="ED21" i="1"/>
  <c r="EH21" i="1"/>
  <c r="EM21" i="1"/>
  <c r="ER21" i="1"/>
  <c r="EV21" i="1"/>
  <c r="AN22" i="1"/>
  <c r="AS22" i="1"/>
  <c r="AX22" i="1"/>
  <c r="BC22" i="1"/>
  <c r="BH22" i="1"/>
  <c r="BL22" i="1"/>
  <c r="BQ22" i="1"/>
  <c r="BU22" i="1"/>
  <c r="BZ22" i="1"/>
  <c r="CD22" i="1"/>
  <c r="CH22" i="1"/>
  <c r="CL22" i="1"/>
  <c r="CP22" i="1"/>
  <c r="CT22" i="1"/>
  <c r="CX22" i="1"/>
  <c r="DB22" i="1"/>
  <c r="DF22" i="1"/>
  <c r="DJ22" i="1"/>
  <c r="DN22" i="1"/>
  <c r="DR22" i="1"/>
  <c r="DV22" i="1"/>
  <c r="DZ22" i="1"/>
  <c r="ED22" i="1"/>
  <c r="EH22" i="1"/>
  <c r="EM22" i="1"/>
  <c r="ER22" i="1"/>
  <c r="EV22" i="1"/>
  <c r="AN23" i="1"/>
  <c r="AS23" i="1"/>
  <c r="AX23" i="1"/>
  <c r="BC23" i="1"/>
  <c r="BH23" i="1"/>
  <c r="BL23" i="1"/>
  <c r="BQ23" i="1"/>
  <c r="BU23" i="1"/>
  <c r="BZ23" i="1"/>
  <c r="CD23" i="1"/>
  <c r="CH23" i="1"/>
  <c r="CL23" i="1"/>
  <c r="CP23" i="1"/>
  <c r="CT23" i="1"/>
  <c r="CX23" i="1"/>
  <c r="DB23" i="1"/>
  <c r="DF23" i="1"/>
  <c r="DJ23" i="1"/>
  <c r="DN23" i="1"/>
  <c r="DR23" i="1"/>
  <c r="DV23" i="1"/>
  <c r="DZ23" i="1"/>
  <c r="ED23" i="1"/>
  <c r="EH23" i="1"/>
  <c r="EM23" i="1"/>
  <c r="ER23" i="1"/>
  <c r="EV23" i="1"/>
  <c r="AN24" i="1"/>
  <c r="AS24" i="1"/>
  <c r="AX24" i="1"/>
  <c r="BC24" i="1"/>
  <c r="BH24" i="1"/>
  <c r="BL24" i="1"/>
  <c r="BQ24" i="1"/>
  <c r="BU24" i="1"/>
  <c r="BZ24" i="1"/>
  <c r="CD24" i="1"/>
  <c r="CH24" i="1"/>
  <c r="CL24" i="1"/>
  <c r="CP24" i="1"/>
  <c r="CT24" i="1"/>
  <c r="CX24" i="1"/>
  <c r="DB24" i="1"/>
  <c r="DF24" i="1"/>
  <c r="DJ24" i="1"/>
  <c r="DN24" i="1"/>
  <c r="DR24" i="1"/>
  <c r="DV24" i="1"/>
  <c r="DZ24" i="1"/>
  <c r="ED24" i="1"/>
  <c r="EH24" i="1"/>
  <c r="EM24" i="1"/>
  <c r="ER24" i="1"/>
  <c r="EV24" i="1"/>
  <c r="AN25" i="1"/>
  <c r="AS25" i="1"/>
  <c r="AX25" i="1"/>
  <c r="BC25" i="1"/>
  <c r="BH25" i="1"/>
  <c r="BL25" i="1"/>
  <c r="BQ25" i="1"/>
  <c r="BU25" i="1"/>
  <c r="BZ25" i="1"/>
  <c r="CD25" i="1"/>
  <c r="CH25" i="1"/>
  <c r="CL25" i="1"/>
  <c r="CP25" i="1"/>
  <c r="CT25" i="1"/>
  <c r="CX25" i="1"/>
  <c r="DB25" i="1"/>
  <c r="DF25" i="1"/>
  <c r="DJ25" i="1"/>
  <c r="DN25" i="1"/>
  <c r="DR25" i="1"/>
  <c r="DV25" i="1"/>
  <c r="DZ25" i="1"/>
  <c r="ED25" i="1"/>
  <c r="EH25" i="1"/>
  <c r="EM25" i="1"/>
  <c r="ER25" i="1"/>
  <c r="EV25" i="1"/>
  <c r="AN26" i="1"/>
  <c r="AS26" i="1"/>
  <c r="AX26" i="1"/>
  <c r="BC26" i="1"/>
  <c r="BH26" i="1"/>
  <c r="BL26" i="1"/>
  <c r="BQ26" i="1"/>
  <c r="BU26" i="1"/>
  <c r="BZ26" i="1"/>
  <c r="CD26" i="1"/>
  <c r="CH26" i="1"/>
  <c r="CL26" i="1"/>
  <c r="CP26" i="1"/>
  <c r="CT26" i="1"/>
  <c r="CX26" i="1"/>
  <c r="DB26" i="1"/>
  <c r="DF26" i="1"/>
  <c r="DJ26" i="1"/>
  <c r="DN26" i="1"/>
  <c r="DR26" i="1"/>
  <c r="DV26" i="1"/>
  <c r="DZ26" i="1"/>
  <c r="ED26" i="1"/>
  <c r="EH26" i="1"/>
  <c r="EM26" i="1"/>
  <c r="ER26" i="1"/>
  <c r="EV26" i="1"/>
  <c r="AN27" i="1"/>
  <c r="AS27" i="1"/>
  <c r="AX27" i="1"/>
  <c r="BC27" i="1"/>
  <c r="BH27" i="1"/>
  <c r="BL27" i="1"/>
  <c r="BQ27" i="1"/>
  <c r="BU27" i="1"/>
  <c r="BZ27" i="1"/>
  <c r="CD27" i="1"/>
  <c r="CH27" i="1"/>
  <c r="CL27" i="1"/>
  <c r="CP27" i="1"/>
  <c r="CT27" i="1"/>
  <c r="CX27" i="1"/>
  <c r="DB27" i="1"/>
  <c r="DF27" i="1"/>
  <c r="DJ27" i="1"/>
  <c r="DN27" i="1"/>
  <c r="DR27" i="1"/>
  <c r="DV27" i="1"/>
  <c r="DZ27" i="1"/>
  <c r="ED27" i="1"/>
  <c r="EH27" i="1"/>
  <c r="EM27" i="1"/>
  <c r="ER27" i="1"/>
  <c r="EV27" i="1"/>
  <c r="BZ5" i="1" l="1"/>
  <c r="DF4" i="1"/>
  <c r="DN5" i="1"/>
  <c r="CX5" i="1"/>
  <c r="CH5" i="1"/>
  <c r="CP5" i="1"/>
  <c r="DF5" i="1"/>
  <c r="DN4" i="1"/>
  <c r="AN16" i="1"/>
  <c r="CX4" i="1"/>
  <c r="CP4" i="1"/>
</calcChain>
</file>

<file path=xl/sharedStrings.xml><?xml version="1.0" encoding="utf-8"?>
<sst xmlns="http://schemas.openxmlformats.org/spreadsheetml/2006/main" count="579" uniqueCount="312">
  <si>
    <t>Sloping</t>
  </si>
  <si>
    <t>Light slope</t>
  </si>
  <si>
    <t>Steep slope. No soil conservation</t>
  </si>
  <si>
    <t>Limited weeding, no clear circle, many epiphytes</t>
  </si>
  <si>
    <t>OK</t>
  </si>
  <si>
    <t>Overpruned. No circle</t>
  </si>
  <si>
    <t>OK, but neighbour has ?Ganoderma?</t>
  </si>
  <si>
    <t>Light leaf-eater</t>
  </si>
  <si>
    <t>Mg, K, P</t>
  </si>
  <si>
    <t>Some K, some Mg</t>
  </si>
  <si>
    <t>K</t>
  </si>
  <si>
    <t>not random</t>
  </si>
  <si>
    <t>11/12-1</t>
  </si>
  <si>
    <t>Some flooding in patches</t>
  </si>
  <si>
    <t>Gentle slope, not much</t>
  </si>
  <si>
    <t>OK, some melastoma</t>
  </si>
  <si>
    <t>Bare soil, otherwise good</t>
  </si>
  <si>
    <t>Moderate leaf eater damage</t>
  </si>
  <si>
    <t>Some leaf eater (few)</t>
  </si>
  <si>
    <t>K, Mg</t>
  </si>
  <si>
    <t>Severe white stripe on every leaf =&gt; probably genetic disorder</t>
  </si>
  <si>
    <t>Sever Mg. Some K. Some white stripe. Lower fronds desiccated (Mg)</t>
  </si>
  <si>
    <t>More palms present in swamp at the back of the field</t>
  </si>
  <si>
    <t>Palms only 7-8 m apart, planted in rectangular pattern</t>
  </si>
  <si>
    <t>10/2-2</t>
  </si>
  <si>
    <t>Some slope, some swamp in the middle (5x5 trees)</t>
  </si>
  <si>
    <t>Low-lying, no flooding</t>
  </si>
  <si>
    <t>Some slope</t>
  </si>
  <si>
    <t>Intercropping with rubber (1 in 10)</t>
  </si>
  <si>
    <t>OK, some alang-alang</t>
  </si>
  <si>
    <t>Good</t>
  </si>
  <si>
    <t>Some rat damage. Some oryctes</t>
  </si>
  <si>
    <t>Some leaf-eater, not severe</t>
  </si>
  <si>
    <t>Generally looking OK</t>
  </si>
  <si>
    <t>Some P. OK</t>
  </si>
  <si>
    <t>New leaves shortened, otherwise looking OK</t>
  </si>
  <si>
    <t>10/12-1</t>
  </si>
  <si>
    <t>1: counted by farmer (131), accuracy dubious</t>
  </si>
  <si>
    <t>Farmer counted 56, probably incorrect</t>
  </si>
  <si>
    <t>Some flooding. Some gentle slopes.</t>
  </si>
  <si>
    <t>Slope, &lt;5-10%</t>
  </si>
  <si>
    <t>Pruned fronds stacked around the circle. Some dicronopteris (not in the trees)</t>
  </si>
  <si>
    <t>Bare soil, neat circle</t>
  </si>
  <si>
    <t>Good, but some bare soil</t>
  </si>
  <si>
    <t>Good!</t>
  </si>
  <si>
    <t>Some crown disease</t>
  </si>
  <si>
    <t>Leaf-eater damage in leaf 17 (not severe)</t>
  </si>
  <si>
    <t>B, Mg, K. Generally quite healthy-looking trees, but thin leaves and rachises</t>
  </si>
  <si>
    <t>Shortened leaves, light green, N</t>
  </si>
  <si>
    <t>9/12-2</t>
  </si>
  <si>
    <t>Just harvested, very few ripe bunches</t>
  </si>
  <si>
    <t>Tree 1 and 2: strongly shaded, planting density far too large, high ground water table</t>
  </si>
  <si>
    <t>Very sandy soil. Lower part of the field: high groundwater table, short palms (&lt;2 m). Higher part of the field: no flooding, tall trees (3-5 m)</t>
  </si>
  <si>
    <t>Bare root bases. Ground water &gt;40 cm below surface</t>
  </si>
  <si>
    <t>High ground water (rainy season)</t>
  </si>
  <si>
    <t>Intercropped with tall rubber trees. Palms planted too close together (&lt;6 m)</t>
  </si>
  <si>
    <t>Planting density too large</t>
  </si>
  <si>
    <t>Strongly etiolated (shading), planting density too large</t>
  </si>
  <si>
    <t>Some dying lower leaves, probably due to nutrient deficiencies</t>
  </si>
  <si>
    <t>Ants. Also cocoons from leaf eaters at leaf base</t>
  </si>
  <si>
    <t>Ants on leaf 17 (2 small nests, no visible damage). Some leaf-eaters</t>
  </si>
  <si>
    <t>Severely stunted. Sever P-deficiency. Many non-productive trees</t>
  </si>
  <si>
    <t>Severe P. Very tall, normal leaves</t>
  </si>
  <si>
    <t>Severe P. K?? Stunted, very thin leaves. White stripe, chlorotic streaks</t>
  </si>
  <si>
    <t>Severe P. K?? Stunted, very thin leaves</t>
  </si>
  <si>
    <t>7 to 8</t>
  </si>
  <si>
    <t>9/12-1</t>
  </si>
  <si>
    <t>Slightly sloping, some soil conservation ridges present</t>
  </si>
  <si>
    <t>High groundwater table, slight slope</t>
  </si>
  <si>
    <t>Bare soil everywhere</t>
  </si>
  <si>
    <t>Bare soil</t>
  </si>
  <si>
    <t>Very slight K</t>
  </si>
  <si>
    <t>Some K, otherwise vigorous</t>
  </si>
  <si>
    <t>No random selection</t>
  </si>
  <si>
    <t>7/12-3</t>
  </si>
  <si>
    <t>Frond 1 side 1 #4 length: no tip</t>
  </si>
  <si>
    <t>Frond 3: touched the soil when falling, probably contaminated</t>
  </si>
  <si>
    <t>Cleanly weeded, some bare soil</t>
  </si>
  <si>
    <t>Between fish ponds</t>
  </si>
  <si>
    <t>Overpruned</t>
  </si>
  <si>
    <t>Ants/termites in rachis and leaflets near leaf tip</t>
  </si>
  <si>
    <t>Slight oryctes</t>
  </si>
  <si>
    <t>K deficiency, severe P deficiency</t>
  </si>
  <si>
    <t>B</t>
  </si>
  <si>
    <t>P!!</t>
  </si>
  <si>
    <t>No random tree selection (too few trees). Only two coordinates taken</t>
  </si>
  <si>
    <t>7/12-2</t>
  </si>
  <si>
    <t>Frond 1: no leaf tip, leaflet tips also missing</t>
  </si>
  <si>
    <t>High groundwater (&lt;30 cm)</t>
  </si>
  <si>
    <t>OK, but no clear circle. Next to taller rubber tree</t>
  </si>
  <si>
    <t>Some bare soil</t>
  </si>
  <si>
    <t>Crown disease</t>
  </si>
  <si>
    <t>Oryctes</t>
  </si>
  <si>
    <t>Leaf-eating insects</t>
  </si>
  <si>
    <t>Oryctes (some)</t>
  </si>
  <si>
    <t>Oryctes (all leaf tips missing, leaflets also)</t>
  </si>
  <si>
    <t>Not noted; B</t>
  </si>
  <si>
    <t>All leaf tips missing. Shorteed leaves. K deficiency. Black necrotic spots: Cu?</t>
  </si>
  <si>
    <t>17/10</t>
  </si>
  <si>
    <t>7/12-1</t>
  </si>
  <si>
    <t>Sloping, 5-10%</t>
  </si>
  <si>
    <t>Good, some soil cover maintained. Many OP seedlings in circles, but otherwise clean and nice</t>
  </si>
  <si>
    <t>Probably some oryctes</t>
  </si>
  <si>
    <t>Leaflets folded (some)</t>
  </si>
  <si>
    <t>Mg, K, severe</t>
  </si>
  <si>
    <t>Mg, K</t>
  </si>
  <si>
    <t>6/12-2</t>
  </si>
  <si>
    <t>All soil samples were taken by the farmer. Accuracy of volume probably limited</t>
  </si>
  <si>
    <t>Slightly sloping</t>
  </si>
  <si>
    <t>Intercropped with tall rubber trees</t>
  </si>
  <si>
    <t>OK, some grass, some bare soil</t>
  </si>
  <si>
    <t>Bare soil, fronds around the circle</t>
  </si>
  <si>
    <t>Spear rot/ oryctes, unopened spear leaves</t>
  </si>
  <si>
    <t>Some leaf-eating insect damage</t>
  </si>
  <si>
    <t>K, severe (lower fronds desiccated), shortened leaves</t>
  </si>
  <si>
    <t>K, shortened leaves</t>
  </si>
  <si>
    <t>K, slightly stunted</t>
  </si>
  <si>
    <t>6/12-1</t>
  </si>
  <si>
    <t>Could also be 1 dura. Appears to be 1 pisifera/empty?</t>
  </si>
  <si>
    <t>2 = #16</t>
  </si>
  <si>
    <t xml:space="preserve">Frond 1 touched bare soil when it fell. </t>
  </si>
  <si>
    <t>Flooding in the middle (around palm 10-12), only 2-3 lines</t>
  </si>
  <si>
    <t>No very clear circles, otherwise OK</t>
  </si>
  <si>
    <t>No clear circle</t>
  </si>
  <si>
    <t>Some oryctes</t>
  </si>
  <si>
    <t>Oryctes =&gt; leaves messy and deformed, stunted</t>
  </si>
  <si>
    <t>Leaf-eating insect damage</t>
  </si>
  <si>
    <t>Mg, K, quite severe</t>
  </si>
  <si>
    <t>Slight K, vigorous</t>
  </si>
  <si>
    <t>Mg, K. Short, 'thick' leaves. Also B.</t>
  </si>
  <si>
    <t>5/12-2</t>
  </si>
  <si>
    <t>1, 3: counted # of spirals</t>
  </si>
  <si>
    <t>Very wet (but after lots of rain, no real flooding)</t>
  </si>
  <si>
    <t>Some alang-alang, otherwise relatively clean</t>
  </si>
  <si>
    <t>K. Next to an empty spot. Tall and vigorous</t>
  </si>
  <si>
    <t>K, P, slightly stunted</t>
  </si>
  <si>
    <t>Young and older field adjacent to each other. Measurements in older field.</t>
  </si>
  <si>
    <t>5/12-1</t>
  </si>
  <si>
    <t>Not possible to measure, frond buts sticking out everywhere</t>
  </si>
  <si>
    <t>Gentle slote, some swamp in the middle</t>
  </si>
  <si>
    <t>No weeding, probably since planting. Full trees present. Totally overgrown. Lots of alang-alang.</t>
  </si>
  <si>
    <t>Alang-alang, no weeding, overgrown</t>
  </si>
  <si>
    <t>No weeding, woody weeds everywhere. No pruning, many dead (dying) leaves.</t>
  </si>
  <si>
    <t>Hard to see due to the overall poor tree condition and weed growth</t>
  </si>
  <si>
    <t>N, K</t>
  </si>
  <si>
    <t>N, K, B (lots!). Leaf tips dying</t>
  </si>
  <si>
    <t>K, N, small and stunted, P (melastoma) =&gt; severely deficient</t>
  </si>
  <si>
    <t>Impossible to enter beyond palm no 11. We sampled only up to there.</t>
  </si>
  <si>
    <t>Field shaped like an upside-down L</t>
  </si>
  <si>
    <t>10/11-2</t>
  </si>
  <si>
    <t>Slope, some apparent erosion, contour ridges, good drainage</t>
  </si>
  <si>
    <t>Cleanly weeded (&gt;50% bare soil). Many fronds maintained, but no senescent/dying ones.</t>
  </si>
  <si>
    <t>None</t>
  </si>
  <si>
    <t>Neighbour damaged by oryctes</t>
  </si>
  <si>
    <t>Bit oryctes</t>
  </si>
  <si>
    <t>K, white stripe (leaf 17)</t>
  </si>
  <si>
    <t>K, white stripe (leaf 17), slightly tapered trunk, some Mg</t>
  </si>
  <si>
    <t>K, white stripe</t>
  </si>
  <si>
    <t>Very narrow field.</t>
  </si>
  <si>
    <t>10/11-1</t>
  </si>
  <si>
    <t>Tree 3 = probably pisifera</t>
  </si>
  <si>
    <t>Muddy, high ground water table</t>
  </si>
  <si>
    <t>Cleanly weeded. Intercropping with rubber up to same height.</t>
  </si>
  <si>
    <t>Pisifera? Yes!</t>
  </si>
  <si>
    <t>P (cone-shaped trunks), K, some B</t>
  </si>
  <si>
    <t>B, K, slightly tapered trunk (P)</t>
  </si>
  <si>
    <t>White stripe in basal leaflets</t>
  </si>
  <si>
    <t>B, K (older leaves)</t>
  </si>
  <si>
    <t>Rectangular spacing. 6 unproductive palms according to farmer.</t>
  </si>
  <si>
    <t>6 to 7</t>
  </si>
  <si>
    <t>9/11-2</t>
  </si>
  <si>
    <t>Flooding in the past, now well drained (but tree size difference between low and high ground still visible.</t>
  </si>
  <si>
    <t>Well maintained, some overpruning</t>
  </si>
  <si>
    <t>K in older leaves. Severe K in surrounding trees. Small tree. Also B.</t>
  </si>
  <si>
    <t>K (severe)</t>
  </si>
  <si>
    <t>K in leaves older than leaf 17</t>
  </si>
  <si>
    <t>Coordinates not very precise</t>
  </si>
  <si>
    <t>9/11-1</t>
  </si>
  <si>
    <t>None visible</t>
  </si>
  <si>
    <t>Clear-weeded, bare soils</t>
  </si>
  <si>
    <t>None observed</t>
  </si>
  <si>
    <t>None: very healthy-looking palms</t>
  </si>
  <si>
    <t>Only 2 palms sampled; randomly selected from sample of 32 trees</t>
  </si>
  <si>
    <t>6 to 3</t>
  </si>
  <si>
    <t>3 to 5</t>
  </si>
  <si>
    <t>7/11-2</t>
  </si>
  <si>
    <t>Measured just below the lowest frond</t>
  </si>
  <si>
    <t>2: Leaf 18, leaf 17 missing</t>
  </si>
  <si>
    <t>&gt;75% swamp, no deep drainage channels, some soil piling in the circle, some shallow ditches</t>
  </si>
  <si>
    <t>Very swampy, stunted tree</t>
  </si>
  <si>
    <t>Not too swampy</t>
  </si>
  <si>
    <t>No harvesting paths, some circles, difficult to get through the weeds</t>
  </si>
  <si>
    <t>N, light green, stunted, B, bit K</t>
  </si>
  <si>
    <t>K, otherwise vigorous</t>
  </si>
  <si>
    <t>Very slight B, K. Generally healthy-looking palm</t>
  </si>
  <si>
    <t>Row 12 mostly missing</t>
  </si>
  <si>
    <t>7/11-1</t>
  </si>
  <si>
    <t>I forgot to measure height, I estimate 50-70 cm for each tree</t>
  </si>
  <si>
    <t>At 20 cm height</t>
  </si>
  <si>
    <t>Included with developing bunches</t>
  </si>
  <si>
    <t>Some small swamp areas, mostly OK</t>
  </si>
  <si>
    <t>Heavy interrow weed growth. Circles bare, some surface crusting =&gt; clayey soil. In circles only.</t>
  </si>
  <si>
    <t>Spear rot</t>
  </si>
  <si>
    <t>Oryctes (1 palm)</t>
  </si>
  <si>
    <t>K, white stripe. Also B. Not severe</t>
  </si>
  <si>
    <t>White stripe</t>
  </si>
  <si>
    <t>5 to 8</t>
  </si>
  <si>
    <t>6/11-2</t>
  </si>
  <si>
    <t>May be 13 dura</t>
  </si>
  <si>
    <t>No trunk elongation yet</t>
  </si>
  <si>
    <t>Not very precise measurements, may include bunches and leaf bases</t>
  </si>
  <si>
    <t>1: +2 rotting bunches</t>
  </si>
  <si>
    <t>Intercropping with vegetables</t>
  </si>
  <si>
    <t>Crown disease prevalence</t>
  </si>
  <si>
    <t>K (slight)</t>
  </si>
  <si>
    <t>K, B (slight)</t>
  </si>
  <si>
    <t>6/11-1</t>
  </si>
  <si>
    <t>Unclear results, could also be 1 to 3 dura</t>
  </si>
  <si>
    <t>Measured directly under lowest living frond</t>
  </si>
  <si>
    <t>Peat swamp</t>
  </si>
  <si>
    <t>Peat swamp, small and stunted</t>
  </si>
  <si>
    <t>Peat swamp, but healthy-looking</t>
  </si>
  <si>
    <t>Clean-weeded</t>
  </si>
  <si>
    <t>Mg, Cu</t>
  </si>
  <si>
    <t>Mg, K, B</t>
  </si>
  <si>
    <t>5/11-2</t>
  </si>
  <si>
    <t>No ripe fruits available</t>
  </si>
  <si>
    <t>Not possible to measure in palm 2 and 3. Palm 1 measured directly under lowest living frond</t>
  </si>
  <si>
    <t>1: 3+0.5?</t>
  </si>
  <si>
    <t>1: could be 5</t>
  </si>
  <si>
    <t>Half of the field is flooded, other half on hillside; no soil conservation.</t>
  </si>
  <si>
    <t>Slope</t>
  </si>
  <si>
    <t>Several unopened leaves (drought?); slope</t>
  </si>
  <si>
    <t>Intercropping with beans in some patches</t>
  </si>
  <si>
    <t>Several unopened leaves</t>
  </si>
  <si>
    <t>Slight K, very narrow growth</t>
  </si>
  <si>
    <t>Boron, flat top appearance</t>
  </si>
  <si>
    <t>Half of the field is flooded, other half on hillside. I only sampled on hillside</t>
  </si>
  <si>
    <t>5/11-1</t>
  </si>
  <si>
    <t>1: all bunches dead</t>
  </si>
  <si>
    <t>1: many dead leaves =&gt; copper deficiency?</t>
  </si>
  <si>
    <t>Maybe some contamination with soil, tools for leaf sampling were cross-used with soil sampling tools. Measurements with measuring tape 2 cm over-estimated. Very small and dense trees, difficult to locate leaf 17!! Also young trees (4 YAP).</t>
  </si>
  <si>
    <t>Probably flooding (but not observed). High water table. Peat pockets.</t>
  </si>
  <si>
    <t>Somewhat waterlogged</t>
  </si>
  <si>
    <t>Waterlogged</t>
  </si>
  <si>
    <t>No circle weeding, intercropping with rubber (trees thin but taller than OP)</t>
  </si>
  <si>
    <t>Many trees yellowing, lower fronds dying, stunted growth =&gt; peat. N deficiency, P deficiency, peat yellows?</t>
  </si>
  <si>
    <t>Very slight boron deficiency</t>
  </si>
  <si>
    <t>Vigorous, larger than surrounding trees</t>
  </si>
  <si>
    <t>Copper deficient, stunted, water logged</t>
  </si>
  <si>
    <t>14-16</t>
  </si>
  <si>
    <t>4/11-2</t>
  </si>
  <si>
    <t>Maybe some contamination with soil, tools for leaf sampling were cross-used with soil sampling tools. Measurements with measuring tape 2 cm over-estimated.</t>
  </si>
  <si>
    <t>Some very local flooding at the higher row numbers</t>
  </si>
  <si>
    <t>No circle weeding, no interrow weeding</t>
  </si>
  <si>
    <t>Few weeds, no clear circles</t>
  </si>
  <si>
    <t>No weeding</t>
  </si>
  <si>
    <t>Lower fronds senescent, some waterlogging</t>
  </si>
  <si>
    <t>K deficiency</t>
  </si>
  <si>
    <t>Rectangular spacing, low planting density</t>
  </si>
  <si>
    <t>4/11-1</t>
  </si>
  <si>
    <t>Average</t>
  </si>
  <si>
    <t>1=Y, 0=N</t>
  </si>
  <si>
    <t>Remarks</t>
  </si>
  <si>
    <t>Palm 3</t>
  </si>
  <si>
    <t>Palm 2</t>
  </si>
  <si>
    <t>Palm 1</t>
  </si>
  <si>
    <t>Field</t>
  </si>
  <si>
    <t>Dura present?</t>
  </si>
  <si>
    <t>Fraction dura</t>
  </si>
  <si>
    <t># dura</t>
  </si>
  <si>
    <t># trees sampled</t>
  </si>
  <si>
    <t>Breadth 4 (cm)</t>
  </si>
  <si>
    <t>Length 4 (cm)</t>
  </si>
  <si>
    <t>Breadth 3 (cm)</t>
  </si>
  <si>
    <t>Length 3 (cm)</t>
  </si>
  <si>
    <t>Breadth 2 (cm)</t>
  </si>
  <si>
    <t>Length 2 (cm)</t>
  </si>
  <si>
    <t>Breadth 1 (cm)</t>
  </si>
  <si>
    <t>Length 1 (cm)</t>
  </si>
  <si>
    <t>Thickness (cm)</t>
  </si>
  <si>
    <t>Width (cm)</t>
  </si>
  <si>
    <t># Leaflets (0.5 n)</t>
  </si>
  <si>
    <t>Length (cm)</t>
  </si>
  <si>
    <t>Palm</t>
  </si>
  <si>
    <t>Row</t>
  </si>
  <si>
    <t>Planting material (#)</t>
  </si>
  <si>
    <t>Height leaf 41 (m)</t>
  </si>
  <si>
    <t>Trunk girth at 1.5 m (m)</t>
  </si>
  <si>
    <t xml:space="preserve">Leaflets, side 2 </t>
  </si>
  <si>
    <t xml:space="preserve">Leaflets, side 1 </t>
  </si>
  <si>
    <t>Leaf 17, petiole cross-section</t>
  </si>
  <si>
    <t>Leaf 17, frond</t>
  </si>
  <si>
    <t># Male inflorescences</t>
  </si>
  <si>
    <t># female inflorescences</t>
  </si>
  <si>
    <t># developing bunches</t>
  </si>
  <si>
    <t># green fronds</t>
  </si>
  <si>
    <t>General remarks</t>
  </si>
  <si>
    <t>Field measurements</t>
  </si>
  <si>
    <t>Flooding/erosion</t>
  </si>
  <si>
    <t>Weeding/pruning</t>
  </si>
  <si>
    <t>Disease symptoms</t>
  </si>
  <si>
    <t>Pest symptoms</t>
  </si>
  <si>
    <t>Nutrienty deficiency</t>
  </si>
  <si>
    <t>Field and palm status</t>
  </si>
  <si>
    <t>Sample palms</t>
  </si>
  <si>
    <t># palms per row</t>
  </si>
  <si>
    <t># palm rows</t>
  </si>
  <si>
    <t>General</t>
  </si>
  <si>
    <t>1 and 3: LEAF 9!! =&gt; leaf 17 already very far down in the canopy</t>
  </si>
  <si>
    <t>Date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</si>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</sst>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Font="1" applyFill="1"/>
    <xf numFmtId="164" fontId="1" fillId="0" borderId="0" xfId="0" applyNumberFormat="1" applyFont="1" applyFill="1"/>
    <xf numFmtId="1" fontId="1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16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49" fontId="2" fillId="0" borderId="0" xfId="0" applyNumberFormat="1" applyFont="1" applyFill="1"/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6D35F-55FD-4759-9490-A4AB2C9D1308}">
  <dimension ref="A1:EY1177"/>
  <sheetViews>
    <sheetView tabSelected="1" workbookViewId="0">
      <selection activeCell="E1" sqref="E1:H1048576"/>
    </sheetView>
  </sheetViews>
  <sheetFormatPr defaultRowHeight="13.2" x14ac:dyDescent="0.25"/>
  <cols>
    <col min="1" max="16384" width="8.88671875" style="6"/>
  </cols>
  <sheetData>
    <row r="1" spans="1:155" x14ac:dyDescent="0.25">
      <c r="A1" s="1"/>
      <c r="B1" s="15" t="s">
        <v>310</v>
      </c>
      <c r="C1" s="15" t="s">
        <v>308</v>
      </c>
      <c r="D1" s="1" t="s">
        <v>297</v>
      </c>
      <c r="E1" s="1" t="s">
        <v>307</v>
      </c>
      <c r="F1" s="1" t="s">
        <v>306</v>
      </c>
      <c r="G1" s="1" t="s">
        <v>305</v>
      </c>
      <c r="H1" s="1"/>
      <c r="I1" s="1"/>
      <c r="J1" s="1"/>
      <c r="K1" s="1"/>
      <c r="L1" s="1"/>
      <c r="M1" s="2"/>
      <c r="N1" s="1" t="s">
        <v>304</v>
      </c>
      <c r="O1" s="2" t="s">
        <v>303</v>
      </c>
      <c r="P1" s="2"/>
      <c r="Q1" s="2"/>
      <c r="R1" s="2"/>
      <c r="S1" s="2" t="s">
        <v>302</v>
      </c>
      <c r="T1" s="2"/>
      <c r="U1" s="2"/>
      <c r="V1" s="2"/>
      <c r="W1" s="2" t="s">
        <v>301</v>
      </c>
      <c r="X1" s="2"/>
      <c r="Y1" s="2"/>
      <c r="Z1" s="2"/>
      <c r="AA1" s="2" t="s">
        <v>300</v>
      </c>
      <c r="AB1" s="2"/>
      <c r="AC1" s="2"/>
      <c r="AD1" s="2"/>
      <c r="AE1" s="2" t="s">
        <v>299</v>
      </c>
      <c r="AF1" s="2"/>
      <c r="AG1" s="2"/>
      <c r="AH1" s="2"/>
      <c r="AI1" s="1" t="s">
        <v>298</v>
      </c>
      <c r="AJ1" s="2" t="s">
        <v>297</v>
      </c>
      <c r="AK1" s="1" t="s">
        <v>296</v>
      </c>
      <c r="AL1" s="1"/>
      <c r="AM1" s="1"/>
      <c r="AN1" s="1"/>
      <c r="AO1" s="1"/>
      <c r="AP1" s="1" t="s">
        <v>295</v>
      </c>
      <c r="AQ1" s="1"/>
      <c r="AR1" s="1"/>
      <c r="AS1" s="3"/>
      <c r="AT1" s="1"/>
      <c r="AU1" s="1" t="s">
        <v>294</v>
      </c>
      <c r="AV1" s="1"/>
      <c r="AW1" s="1"/>
      <c r="AX1" s="1"/>
      <c r="AY1" s="1"/>
      <c r="AZ1" s="1" t="s">
        <v>293</v>
      </c>
      <c r="BA1" s="1"/>
      <c r="BB1" s="1"/>
      <c r="BC1" s="3"/>
      <c r="BD1" s="1"/>
      <c r="BE1" s="1" t="s">
        <v>292</v>
      </c>
      <c r="BF1" s="1"/>
      <c r="BG1" s="1"/>
      <c r="BH1" s="4"/>
      <c r="BI1" s="1"/>
      <c r="BJ1" s="1"/>
      <c r="BK1" s="1"/>
      <c r="BL1" s="4"/>
      <c r="BM1" s="1"/>
      <c r="BN1" s="1" t="s">
        <v>291</v>
      </c>
      <c r="BO1" s="1"/>
      <c r="BP1" s="1"/>
      <c r="BQ1" s="1"/>
      <c r="BR1" s="1"/>
      <c r="BS1" s="1"/>
      <c r="BT1" s="1"/>
      <c r="BU1" s="1"/>
      <c r="BV1" s="1"/>
      <c r="BW1" s="1" t="s">
        <v>290</v>
      </c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 t="s">
        <v>289</v>
      </c>
      <c r="DD1" s="1"/>
      <c r="DE1" s="1"/>
      <c r="DF1" s="1"/>
      <c r="DG1" s="1"/>
      <c r="DH1" s="1"/>
      <c r="DI1" s="1"/>
      <c r="DJ1" s="3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3"/>
      <c r="EA1" s="1"/>
      <c r="EB1" s="1"/>
      <c r="EC1" s="1"/>
      <c r="ED1" s="1"/>
      <c r="EE1" s="1"/>
      <c r="EF1" s="1"/>
      <c r="EG1" s="1"/>
      <c r="EH1" s="1"/>
      <c r="EI1" s="1"/>
      <c r="EJ1" s="1" t="s">
        <v>288</v>
      </c>
      <c r="EK1" s="1"/>
      <c r="EL1" s="1"/>
      <c r="EM1" s="1"/>
      <c r="EN1" s="1"/>
      <c r="EO1" s="1" t="s">
        <v>287</v>
      </c>
      <c r="EP1" s="1"/>
      <c r="EQ1" s="1"/>
      <c r="ER1" s="1"/>
      <c r="ES1" s="1"/>
      <c r="ET1" s="1" t="s">
        <v>286</v>
      </c>
      <c r="EU1" s="1"/>
      <c r="EV1" s="5"/>
      <c r="EW1" s="5"/>
      <c r="EX1" s="2"/>
      <c r="EY1" s="1"/>
    </row>
    <row r="2" spans="1:155" x14ac:dyDescent="0.25">
      <c r="B2" s="16"/>
      <c r="C2" s="16"/>
      <c r="G2" s="6" t="s">
        <v>285</v>
      </c>
      <c r="J2" s="6" t="s">
        <v>284</v>
      </c>
      <c r="M2" s="2" t="s">
        <v>263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J2" s="2"/>
      <c r="AS2" s="7"/>
      <c r="BC2" s="7"/>
      <c r="BE2" s="6" t="s">
        <v>283</v>
      </c>
      <c r="BH2" s="8"/>
      <c r="BI2" s="6" t="s">
        <v>282</v>
      </c>
      <c r="BL2" s="8"/>
      <c r="BN2" s="6" t="s">
        <v>281</v>
      </c>
      <c r="BR2" s="6" t="s">
        <v>280</v>
      </c>
      <c r="BW2" s="6" t="s">
        <v>279</v>
      </c>
      <c r="CA2" s="6" t="s">
        <v>278</v>
      </c>
      <c r="CE2" s="6" t="s">
        <v>277</v>
      </c>
      <c r="CI2" s="6" t="s">
        <v>276</v>
      </c>
      <c r="CM2" s="6" t="s">
        <v>275</v>
      </c>
      <c r="CQ2" s="6" t="s">
        <v>274</v>
      </c>
      <c r="CU2" s="6" t="s">
        <v>273</v>
      </c>
      <c r="CY2" s="6" t="s">
        <v>272</v>
      </c>
      <c r="DC2" s="6" t="s">
        <v>279</v>
      </c>
      <c r="DG2" s="6" t="s">
        <v>278</v>
      </c>
      <c r="DJ2" s="7"/>
      <c r="DK2" s="6" t="s">
        <v>277</v>
      </c>
      <c r="DO2" s="6" t="s">
        <v>276</v>
      </c>
      <c r="DS2" s="6" t="s">
        <v>275</v>
      </c>
      <c r="DW2" s="6" t="s">
        <v>274</v>
      </c>
      <c r="DZ2" s="7"/>
      <c r="EA2" s="6" t="s">
        <v>273</v>
      </c>
      <c r="EE2" s="6" t="s">
        <v>272</v>
      </c>
      <c r="ET2" s="6" t="s">
        <v>271</v>
      </c>
      <c r="EU2" s="6" t="s">
        <v>270</v>
      </c>
      <c r="EV2" s="9" t="s">
        <v>269</v>
      </c>
      <c r="EW2" s="9" t="s">
        <v>268</v>
      </c>
      <c r="EX2" s="2" t="s">
        <v>263</v>
      </c>
    </row>
    <row r="3" spans="1:155" x14ac:dyDescent="0.25">
      <c r="B3" s="16"/>
      <c r="C3" s="16"/>
      <c r="G3" s="6" t="s">
        <v>266</v>
      </c>
      <c r="H3" s="6" t="s">
        <v>265</v>
      </c>
      <c r="I3" s="6" t="s">
        <v>264</v>
      </c>
      <c r="J3" s="6" t="s">
        <v>266</v>
      </c>
      <c r="K3" s="6" t="s">
        <v>265</v>
      </c>
      <c r="L3" s="6" t="s">
        <v>264</v>
      </c>
      <c r="M3" s="2"/>
      <c r="O3" s="2" t="s">
        <v>266</v>
      </c>
      <c r="P3" s="2" t="s">
        <v>265</v>
      </c>
      <c r="Q3" s="2" t="s">
        <v>264</v>
      </c>
      <c r="R3" s="2" t="s">
        <v>267</v>
      </c>
      <c r="S3" s="2" t="s">
        <v>266</v>
      </c>
      <c r="T3" s="2" t="s">
        <v>265</v>
      </c>
      <c r="U3" s="2" t="s">
        <v>264</v>
      </c>
      <c r="V3" s="2" t="s">
        <v>267</v>
      </c>
      <c r="W3" s="2" t="s">
        <v>266</v>
      </c>
      <c r="X3" s="2" t="s">
        <v>265</v>
      </c>
      <c r="Y3" s="2" t="s">
        <v>264</v>
      </c>
      <c r="Z3" s="2" t="s">
        <v>267</v>
      </c>
      <c r="AA3" s="2" t="s">
        <v>266</v>
      </c>
      <c r="AB3" s="2" t="s">
        <v>265</v>
      </c>
      <c r="AC3" s="2" t="s">
        <v>264</v>
      </c>
      <c r="AD3" s="2" t="s">
        <v>267</v>
      </c>
      <c r="AE3" s="2" t="s">
        <v>266</v>
      </c>
      <c r="AF3" s="2" t="s">
        <v>265</v>
      </c>
      <c r="AG3" s="2" t="s">
        <v>264</v>
      </c>
      <c r="AH3" s="2" t="s">
        <v>267</v>
      </c>
      <c r="AJ3" s="2"/>
      <c r="AK3" s="6" t="s">
        <v>266</v>
      </c>
      <c r="AL3" s="6" t="s">
        <v>265</v>
      </c>
      <c r="AM3" s="6" t="s">
        <v>264</v>
      </c>
      <c r="AN3" s="6" t="s">
        <v>261</v>
      </c>
      <c r="AO3" s="6" t="s">
        <v>263</v>
      </c>
      <c r="AP3" s="6" t="s">
        <v>266</v>
      </c>
      <c r="AQ3" s="6" t="s">
        <v>265</v>
      </c>
      <c r="AR3" s="6" t="s">
        <v>264</v>
      </c>
      <c r="AS3" s="7" t="s">
        <v>261</v>
      </c>
      <c r="AT3" s="6" t="s">
        <v>263</v>
      </c>
      <c r="AU3" s="6" t="s">
        <v>266</v>
      </c>
      <c r="AV3" s="6" t="s">
        <v>265</v>
      </c>
      <c r="AW3" s="6" t="s">
        <v>264</v>
      </c>
      <c r="AX3" s="6" t="s">
        <v>261</v>
      </c>
      <c r="AY3" s="6" t="s">
        <v>263</v>
      </c>
      <c r="AZ3" s="6" t="s">
        <v>266</v>
      </c>
      <c r="BA3" s="6" t="s">
        <v>265</v>
      </c>
      <c r="BB3" s="6" t="s">
        <v>264</v>
      </c>
      <c r="BC3" s="7" t="s">
        <v>261</v>
      </c>
      <c r="BD3" s="6" t="s">
        <v>263</v>
      </c>
      <c r="BE3" s="6" t="s">
        <v>266</v>
      </c>
      <c r="BF3" s="6" t="s">
        <v>265</v>
      </c>
      <c r="BG3" s="6" t="s">
        <v>264</v>
      </c>
      <c r="BH3" s="8" t="s">
        <v>261</v>
      </c>
      <c r="BI3" s="6" t="s">
        <v>266</v>
      </c>
      <c r="BJ3" s="6" t="s">
        <v>265</v>
      </c>
      <c r="BK3" s="6" t="s">
        <v>264</v>
      </c>
      <c r="BL3" s="8" t="s">
        <v>261</v>
      </c>
      <c r="BM3" s="6" t="s">
        <v>263</v>
      </c>
      <c r="BN3" s="6" t="s">
        <v>266</v>
      </c>
      <c r="BO3" s="6" t="s">
        <v>265</v>
      </c>
      <c r="BP3" s="6" t="s">
        <v>264</v>
      </c>
      <c r="BQ3" s="6" t="s">
        <v>261</v>
      </c>
      <c r="BR3" s="6" t="s">
        <v>266</v>
      </c>
      <c r="BS3" s="6" t="s">
        <v>265</v>
      </c>
      <c r="BT3" s="6" t="s">
        <v>264</v>
      </c>
      <c r="BU3" s="6" t="s">
        <v>261</v>
      </c>
      <c r="BV3" s="6" t="s">
        <v>263</v>
      </c>
      <c r="BW3" s="6" t="s">
        <v>266</v>
      </c>
      <c r="BX3" s="6" t="s">
        <v>265</v>
      </c>
      <c r="BY3" s="6" t="s">
        <v>264</v>
      </c>
      <c r="BZ3" s="6" t="s">
        <v>261</v>
      </c>
      <c r="CA3" s="6" t="s">
        <v>266</v>
      </c>
      <c r="CB3" s="6" t="s">
        <v>265</v>
      </c>
      <c r="CC3" s="6" t="s">
        <v>264</v>
      </c>
      <c r="CD3" s="6" t="s">
        <v>261</v>
      </c>
      <c r="CE3" s="6" t="s">
        <v>266</v>
      </c>
      <c r="CF3" s="6" t="s">
        <v>265</v>
      </c>
      <c r="CG3" s="6" t="s">
        <v>264</v>
      </c>
      <c r="CH3" s="6" t="s">
        <v>261</v>
      </c>
      <c r="CI3" s="6" t="s">
        <v>266</v>
      </c>
      <c r="CJ3" s="6" t="s">
        <v>265</v>
      </c>
      <c r="CK3" s="6" t="s">
        <v>264</v>
      </c>
      <c r="CL3" s="6" t="s">
        <v>261</v>
      </c>
      <c r="CM3" s="6" t="s">
        <v>266</v>
      </c>
      <c r="CN3" s="6" t="s">
        <v>265</v>
      </c>
      <c r="CO3" s="6" t="s">
        <v>264</v>
      </c>
      <c r="CP3" s="6" t="s">
        <v>261</v>
      </c>
      <c r="CQ3" s="6" t="s">
        <v>266</v>
      </c>
      <c r="CR3" s="6" t="s">
        <v>265</v>
      </c>
      <c r="CS3" s="6" t="s">
        <v>264</v>
      </c>
      <c r="CT3" s="6" t="s">
        <v>261</v>
      </c>
      <c r="CU3" s="6" t="s">
        <v>266</v>
      </c>
      <c r="CV3" s="6" t="s">
        <v>265</v>
      </c>
      <c r="CW3" s="6" t="s">
        <v>264</v>
      </c>
      <c r="CX3" s="6" t="s">
        <v>261</v>
      </c>
      <c r="CY3" s="6" t="s">
        <v>266</v>
      </c>
      <c r="CZ3" s="6" t="s">
        <v>265</v>
      </c>
      <c r="DA3" s="6" t="s">
        <v>264</v>
      </c>
      <c r="DB3" s="6" t="s">
        <v>261</v>
      </c>
      <c r="DC3" s="6" t="s">
        <v>266</v>
      </c>
      <c r="DD3" s="6" t="s">
        <v>265</v>
      </c>
      <c r="DE3" s="6" t="s">
        <v>264</v>
      </c>
      <c r="DF3" s="6" t="s">
        <v>261</v>
      </c>
      <c r="DG3" s="6" t="s">
        <v>266</v>
      </c>
      <c r="DH3" s="6" t="s">
        <v>265</v>
      </c>
      <c r="DI3" s="6" t="s">
        <v>264</v>
      </c>
      <c r="DJ3" s="7" t="s">
        <v>261</v>
      </c>
      <c r="DK3" s="6" t="s">
        <v>266</v>
      </c>
      <c r="DL3" s="6" t="s">
        <v>265</v>
      </c>
      <c r="DM3" s="6" t="s">
        <v>264</v>
      </c>
      <c r="DN3" s="6" t="s">
        <v>261</v>
      </c>
      <c r="DO3" s="6" t="s">
        <v>266</v>
      </c>
      <c r="DP3" s="6" t="s">
        <v>265</v>
      </c>
      <c r="DQ3" s="6" t="s">
        <v>264</v>
      </c>
      <c r="DR3" s="6" t="s">
        <v>261</v>
      </c>
      <c r="DS3" s="6" t="s">
        <v>266</v>
      </c>
      <c r="DT3" s="6" t="s">
        <v>265</v>
      </c>
      <c r="DU3" s="6" t="s">
        <v>264</v>
      </c>
      <c r="DV3" s="6" t="s">
        <v>261</v>
      </c>
      <c r="DW3" s="6" t="s">
        <v>266</v>
      </c>
      <c r="DX3" s="6" t="s">
        <v>265</v>
      </c>
      <c r="DY3" s="6" t="s">
        <v>264</v>
      </c>
      <c r="DZ3" s="7" t="s">
        <v>261</v>
      </c>
      <c r="EA3" s="6" t="s">
        <v>266</v>
      </c>
      <c r="EB3" s="6" t="s">
        <v>265</v>
      </c>
      <c r="EC3" s="6" t="s">
        <v>264</v>
      </c>
      <c r="ED3" s="6" t="s">
        <v>261</v>
      </c>
      <c r="EE3" s="6" t="s">
        <v>266</v>
      </c>
      <c r="EF3" s="6" t="s">
        <v>265</v>
      </c>
      <c r="EG3" s="6" t="s">
        <v>264</v>
      </c>
      <c r="EH3" s="6" t="s">
        <v>261</v>
      </c>
      <c r="EI3" s="6" t="s">
        <v>263</v>
      </c>
      <c r="EJ3" s="6" t="s">
        <v>266</v>
      </c>
      <c r="EK3" s="6" t="s">
        <v>265</v>
      </c>
      <c r="EL3" s="6" t="s">
        <v>264</v>
      </c>
      <c r="EM3" s="6" t="s">
        <v>261</v>
      </c>
      <c r="EN3" s="6" t="s">
        <v>263</v>
      </c>
      <c r="EO3" s="6" t="s">
        <v>266</v>
      </c>
      <c r="EP3" s="6" t="s">
        <v>265</v>
      </c>
      <c r="EQ3" s="6" t="s">
        <v>264</v>
      </c>
      <c r="ER3" s="6" t="s">
        <v>261</v>
      </c>
      <c r="ES3" s="6" t="s">
        <v>263</v>
      </c>
      <c r="EV3" s="9"/>
      <c r="EW3" s="9" t="s">
        <v>262</v>
      </c>
      <c r="EX3" s="2"/>
    </row>
    <row r="4" spans="1:155" x14ac:dyDescent="0.25">
      <c r="A4" s="6">
        <v>1</v>
      </c>
      <c r="B4" s="16" t="s">
        <v>260</v>
      </c>
      <c r="C4" s="16"/>
      <c r="D4" s="6" t="s">
        <v>259</v>
      </c>
      <c r="E4" s="10">
        <v>29</v>
      </c>
      <c r="F4" s="10">
        <v>11</v>
      </c>
      <c r="G4" s="6">
        <v>10</v>
      </c>
      <c r="H4" s="6">
        <v>11</v>
      </c>
      <c r="I4" s="6">
        <v>14</v>
      </c>
      <c r="J4" s="6">
        <v>9</v>
      </c>
      <c r="K4" s="6">
        <v>7</v>
      </c>
      <c r="L4" s="6">
        <v>3</v>
      </c>
      <c r="M4" s="2"/>
      <c r="O4" s="2" t="s">
        <v>258</v>
      </c>
      <c r="P4" s="2" t="s">
        <v>258</v>
      </c>
      <c r="Q4" s="2" t="s">
        <v>258</v>
      </c>
      <c r="R4" s="2" t="s">
        <v>257</v>
      </c>
      <c r="S4" s="2"/>
      <c r="T4" s="2"/>
      <c r="U4" s="2" t="s">
        <v>92</v>
      </c>
      <c r="V4" s="2"/>
      <c r="W4" s="2"/>
      <c r="X4" s="2"/>
      <c r="Y4" s="2"/>
      <c r="Z4" s="2"/>
      <c r="AA4" s="2" t="s">
        <v>256</v>
      </c>
      <c r="AB4" s="2" t="s">
        <v>256</v>
      </c>
      <c r="AC4" s="2" t="s">
        <v>255</v>
      </c>
      <c r="AD4" s="2" t="s">
        <v>254</v>
      </c>
      <c r="AE4" s="2"/>
      <c r="AF4" s="2"/>
      <c r="AG4" s="2"/>
      <c r="AH4" s="2" t="s">
        <v>253</v>
      </c>
      <c r="AJ4" s="2" t="s">
        <v>252</v>
      </c>
      <c r="AK4" s="6">
        <v>41</v>
      </c>
      <c r="AL4" s="6">
        <v>42</v>
      </c>
      <c r="AM4" s="6">
        <v>45</v>
      </c>
      <c r="AN4" s="8">
        <f t="shared" ref="AN4:AN14" si="0">AVERAGE(AK4:AM4)</f>
        <v>42.666666666666664</v>
      </c>
      <c r="AO4" s="8"/>
      <c r="AP4" s="6">
        <v>6</v>
      </c>
      <c r="AQ4" s="6">
        <v>5</v>
      </c>
      <c r="AR4" s="6">
        <v>10</v>
      </c>
      <c r="AS4" s="7">
        <f>AVERAGE(AP4:AR4)</f>
        <v>7</v>
      </c>
      <c r="AU4" s="6">
        <v>0</v>
      </c>
      <c r="AV4" s="6">
        <v>0</v>
      </c>
      <c r="AW4" s="6">
        <v>0</v>
      </c>
      <c r="AX4" s="6">
        <f t="shared" ref="AX4:AX27" si="1">AVERAGE(AU4:AW4)</f>
        <v>0</v>
      </c>
      <c r="AY4" s="6" t="s">
        <v>199</v>
      </c>
      <c r="AZ4" s="6">
        <v>0</v>
      </c>
      <c r="BA4" s="6">
        <v>7</v>
      </c>
      <c r="BB4" s="6">
        <v>1</v>
      </c>
      <c r="BC4" s="7">
        <f t="shared" ref="BC4:BC27" si="2">AVERAGE(AZ4:BB4)</f>
        <v>2.6666666666666665</v>
      </c>
      <c r="BE4" s="9">
        <v>594</v>
      </c>
      <c r="BF4" s="9">
        <v>475</v>
      </c>
      <c r="BG4" s="9">
        <v>515</v>
      </c>
      <c r="BH4" s="8">
        <f t="shared" ref="BH4:BH27" si="3">AVERAGE(BE4:BG4)</f>
        <v>528</v>
      </c>
      <c r="BI4" s="6">
        <v>159</v>
      </c>
      <c r="BJ4" s="6">
        <v>124</v>
      </c>
      <c r="BK4" s="6">
        <v>149</v>
      </c>
      <c r="BL4" s="8">
        <f t="shared" ref="BL4:BL27" si="4">AVERAGE(BI4:BK4)</f>
        <v>144</v>
      </c>
      <c r="BN4" s="6">
        <v>7.3</v>
      </c>
      <c r="BO4" s="6">
        <v>7.5</v>
      </c>
      <c r="BP4" s="6">
        <v>7.6</v>
      </c>
      <c r="BQ4" s="7">
        <f t="shared" ref="BQ4:BQ27" si="5">AVERAGE(BN4:BP4)</f>
        <v>7.4666666666666659</v>
      </c>
      <c r="BR4" s="6">
        <v>3.6</v>
      </c>
      <c r="BS4" s="6">
        <v>3.8</v>
      </c>
      <c r="BT4" s="6">
        <v>3.6</v>
      </c>
      <c r="BU4" s="7">
        <f t="shared" ref="BU4:BU27" si="6">AVERAGE(BR4:BT4)</f>
        <v>3.6666666666666665</v>
      </c>
      <c r="BV4" s="7"/>
      <c r="BW4" s="6">
        <f>99.3</f>
        <v>99.3</v>
      </c>
      <c r="BX4" s="6">
        <f>86.3</f>
        <v>86.3</v>
      </c>
      <c r="BY4" s="6">
        <f>95.3</f>
        <v>95.3</v>
      </c>
      <c r="BZ4" s="7">
        <f t="shared" ref="BZ4:BZ27" si="7">AVERAGE(BW4:BY4)</f>
        <v>93.633333333333326</v>
      </c>
      <c r="CA4" s="6">
        <v>4</v>
      </c>
      <c r="CB4" s="6">
        <v>4.5</v>
      </c>
      <c r="CC4" s="6">
        <v>4.5999999999999996</v>
      </c>
      <c r="CD4" s="7">
        <f t="shared" ref="CD4:CD27" si="8">AVERAGE(CA4:CC4)</f>
        <v>4.3666666666666663</v>
      </c>
      <c r="CE4" s="6">
        <f>100.1</f>
        <v>100.1</v>
      </c>
      <c r="CF4" s="6">
        <f>85.3</f>
        <v>85.3</v>
      </c>
      <c r="CG4" s="6">
        <f>97.1</f>
        <v>97.1</v>
      </c>
      <c r="CH4" s="7">
        <f t="shared" ref="CH4:CH27" si="9">AVERAGE(CE4:CG4)</f>
        <v>94.166666666666671</v>
      </c>
      <c r="CI4" s="6">
        <v>4.9000000000000004</v>
      </c>
      <c r="CJ4" s="6">
        <v>4.3</v>
      </c>
      <c r="CK4" s="6">
        <v>3.9</v>
      </c>
      <c r="CL4" s="7">
        <f t="shared" ref="CL4:CL27" si="10">AVERAGE(CI4:CK4)</f>
        <v>4.3666666666666663</v>
      </c>
      <c r="CM4" s="6">
        <f>101.7</f>
        <v>101.7</v>
      </c>
      <c r="CN4" s="6">
        <f>83.3</f>
        <v>83.3</v>
      </c>
      <c r="CO4" s="6">
        <f>95.3</f>
        <v>95.3</v>
      </c>
      <c r="CP4" s="7">
        <f>AVERAGE(CM4:CO4)</f>
        <v>93.433333333333337</v>
      </c>
      <c r="CQ4" s="6">
        <v>4.0999999999999996</v>
      </c>
      <c r="CR4" s="6">
        <v>4.2</v>
      </c>
      <c r="CS4" s="6">
        <v>3.5</v>
      </c>
      <c r="CT4" s="7">
        <f t="shared" ref="CT4:CT27" si="11">AVERAGE(CQ4:CS4)</f>
        <v>3.9333333333333336</v>
      </c>
      <c r="CU4" s="6">
        <f>97.3</f>
        <v>97.3</v>
      </c>
      <c r="CV4" s="6">
        <f>84.3</f>
        <v>84.3</v>
      </c>
      <c r="CW4" s="6">
        <f>95.5</f>
        <v>95.5</v>
      </c>
      <c r="CX4" s="7">
        <f t="shared" ref="CX4:CX27" si="12">AVERAGE(CU4:CW4)</f>
        <v>92.366666666666674</v>
      </c>
      <c r="CY4" s="6">
        <v>5.0999999999999996</v>
      </c>
      <c r="CZ4" s="6">
        <v>4</v>
      </c>
      <c r="DA4" s="6">
        <v>4.5999999999999996</v>
      </c>
      <c r="DB4" s="7">
        <f t="shared" ref="DB4:DB25" si="13">AVERAGE(CY4:DA4)</f>
        <v>4.5666666666666664</v>
      </c>
      <c r="DC4" s="6">
        <f>96.3</f>
        <v>96.3</v>
      </c>
      <c r="DD4" s="6">
        <f>87.3</f>
        <v>87.3</v>
      </c>
      <c r="DE4" s="6">
        <f>96.1</f>
        <v>96.1</v>
      </c>
      <c r="DF4" s="7">
        <f t="shared" ref="DF4:DF27" si="14">AVERAGE(DC4:DE4)</f>
        <v>93.233333333333334</v>
      </c>
      <c r="DG4" s="6">
        <v>5.4</v>
      </c>
      <c r="DH4" s="6">
        <v>4.8</v>
      </c>
      <c r="DI4" s="6">
        <v>4.5</v>
      </c>
      <c r="DJ4" s="7">
        <f t="shared" ref="DJ4:DJ27" si="15">AVERAGE(DG4:DI4)</f>
        <v>4.8999999999999995</v>
      </c>
      <c r="DK4" s="6">
        <f>94.8</f>
        <v>94.8</v>
      </c>
      <c r="DL4" s="6">
        <f>87.3</f>
        <v>87.3</v>
      </c>
      <c r="DM4" s="6">
        <f>94.1</f>
        <v>94.1</v>
      </c>
      <c r="DN4" s="7">
        <f t="shared" ref="DN4:DN27" si="16">AVERAGE(DK4:DM4)</f>
        <v>92.066666666666663</v>
      </c>
      <c r="DO4" s="6">
        <v>5.0999999999999996</v>
      </c>
      <c r="DP4" s="6">
        <v>4.3</v>
      </c>
      <c r="DQ4" s="6">
        <v>4.3</v>
      </c>
      <c r="DR4" s="7">
        <f>AVERAGE(DO4:DQ4)</f>
        <v>4.5666666666666664</v>
      </c>
      <c r="DS4" s="6">
        <v>96.1</v>
      </c>
      <c r="DT4" s="6">
        <v>84.3</v>
      </c>
      <c r="DU4" s="6">
        <v>99.5</v>
      </c>
      <c r="DV4" s="7">
        <f t="shared" ref="DV4:DV27" si="17">AVERAGE(DS4:DU4)</f>
        <v>93.3</v>
      </c>
      <c r="DW4" s="6">
        <v>5.2</v>
      </c>
      <c r="DX4" s="6">
        <v>5</v>
      </c>
      <c r="DY4" s="6">
        <v>4.5</v>
      </c>
      <c r="DZ4" s="7">
        <f>AVERAGE(DW4:DY4)</f>
        <v>4.8999999999999995</v>
      </c>
      <c r="EA4" s="6">
        <v>98.3</v>
      </c>
      <c r="EB4" s="6">
        <v>88.3</v>
      </c>
      <c r="EC4" s="6">
        <v>99.1</v>
      </c>
      <c r="ED4" s="7">
        <f t="shared" ref="ED4:ED27" si="18">AVERAGE(EA4:EC4)</f>
        <v>95.233333333333334</v>
      </c>
      <c r="EE4" s="6">
        <v>4.8</v>
      </c>
      <c r="EF4" s="6">
        <v>4.7</v>
      </c>
      <c r="EG4" s="6">
        <v>4.5</v>
      </c>
      <c r="EH4" s="7">
        <f t="shared" ref="EH4:EH27" si="19">AVERAGE(EE4:EG4)</f>
        <v>4.666666666666667</v>
      </c>
      <c r="EJ4" s="6">
        <v>2.56</v>
      </c>
      <c r="EK4" s="6">
        <v>2.94</v>
      </c>
      <c r="EL4" s="6">
        <v>2.74</v>
      </c>
      <c r="EM4" s="9">
        <f t="shared" ref="EM4:EM14" si="20">AVERAGE(EJ4:EL4)</f>
        <v>2.7466666666666666</v>
      </c>
      <c r="EN4" s="6" t="s">
        <v>218</v>
      </c>
      <c r="EO4" s="6">
        <v>0.84</v>
      </c>
      <c r="EP4" s="6">
        <v>0.82</v>
      </c>
      <c r="EQ4" s="6">
        <v>0.97</v>
      </c>
      <c r="ER4" s="9">
        <f t="shared" ref="ER4:ER27" si="21">AVERAGE(EO4:EQ4)</f>
        <v>0.87666666666666659</v>
      </c>
      <c r="ET4" s="6">
        <v>21</v>
      </c>
      <c r="EU4" s="6">
        <v>5</v>
      </c>
      <c r="EV4" s="9">
        <f>EU4/ET4</f>
        <v>0.23809523809523808</v>
      </c>
      <c r="EW4" s="9">
        <v>1</v>
      </c>
      <c r="EX4" s="2"/>
    </row>
    <row r="5" spans="1:155" x14ac:dyDescent="0.25">
      <c r="A5" s="6">
        <v>2</v>
      </c>
      <c r="B5" s="16" t="s">
        <v>251</v>
      </c>
      <c r="C5" s="16"/>
      <c r="E5" s="10">
        <v>19</v>
      </c>
      <c r="F5" s="10" t="s">
        <v>250</v>
      </c>
      <c r="G5" s="10">
        <v>9</v>
      </c>
      <c r="H5" s="10">
        <v>13</v>
      </c>
      <c r="I5" s="10">
        <v>15</v>
      </c>
      <c r="J5" s="10">
        <v>7</v>
      </c>
      <c r="K5" s="10">
        <v>9</v>
      </c>
      <c r="L5" s="10">
        <v>4</v>
      </c>
      <c r="M5" s="11"/>
      <c r="N5" s="10"/>
      <c r="O5" s="2" t="s">
        <v>249</v>
      </c>
      <c r="P5" s="2" t="s">
        <v>248</v>
      </c>
      <c r="Q5" s="2" t="s">
        <v>247</v>
      </c>
      <c r="R5" s="2" t="s">
        <v>246</v>
      </c>
      <c r="S5" s="2"/>
      <c r="T5" s="2"/>
      <c r="U5" s="2"/>
      <c r="V5" s="2" t="s">
        <v>180</v>
      </c>
      <c r="W5" s="2"/>
      <c r="X5" s="2"/>
      <c r="Y5" s="2"/>
      <c r="Z5" s="2" t="s">
        <v>180</v>
      </c>
      <c r="AA5" s="2"/>
      <c r="AB5" s="2"/>
      <c r="AC5" s="2"/>
      <c r="AD5" s="2" t="s">
        <v>245</v>
      </c>
      <c r="AE5" s="2"/>
      <c r="AF5" s="2" t="s">
        <v>244</v>
      </c>
      <c r="AG5" s="2" t="s">
        <v>243</v>
      </c>
      <c r="AH5" s="2" t="s">
        <v>242</v>
      </c>
      <c r="AJ5" s="2" t="s">
        <v>241</v>
      </c>
      <c r="AK5" s="6">
        <v>32</v>
      </c>
      <c r="AL5" s="6">
        <v>40</v>
      </c>
      <c r="AM5" s="6">
        <v>46</v>
      </c>
      <c r="AN5" s="8">
        <f t="shared" si="0"/>
        <v>39.333333333333336</v>
      </c>
      <c r="AO5" s="6" t="s">
        <v>240</v>
      </c>
      <c r="AP5" s="6">
        <v>0</v>
      </c>
      <c r="AQ5" s="6">
        <v>9</v>
      </c>
      <c r="AR5" s="6">
        <v>9</v>
      </c>
      <c r="AS5" s="7">
        <f>AVERAGE(AP5:AR5)</f>
        <v>6</v>
      </c>
      <c r="AT5" s="6" t="s">
        <v>239</v>
      </c>
      <c r="AU5" s="6">
        <v>0</v>
      </c>
      <c r="AV5" s="6">
        <v>0</v>
      </c>
      <c r="AW5" s="6">
        <v>0</v>
      </c>
      <c r="AX5" s="6">
        <f t="shared" si="1"/>
        <v>0</v>
      </c>
      <c r="AY5" s="6" t="s">
        <v>199</v>
      </c>
      <c r="AZ5" s="6">
        <v>0</v>
      </c>
      <c r="BA5" s="6">
        <v>0</v>
      </c>
      <c r="BB5" s="6">
        <v>0</v>
      </c>
      <c r="BC5" s="7">
        <f t="shared" si="2"/>
        <v>0</v>
      </c>
      <c r="BE5" s="9">
        <v>292</v>
      </c>
      <c r="BF5" s="9">
        <v>317</v>
      </c>
      <c r="BG5" s="9">
        <v>267</v>
      </c>
      <c r="BH5" s="8">
        <f t="shared" si="3"/>
        <v>292</v>
      </c>
      <c r="BI5" s="6">
        <v>99</v>
      </c>
      <c r="BJ5" s="6">
        <v>120</v>
      </c>
      <c r="BK5" s="6">
        <v>104</v>
      </c>
      <c r="BL5" s="8">
        <f t="shared" si="4"/>
        <v>107.66666666666667</v>
      </c>
      <c r="BN5" s="6">
        <v>4.2</v>
      </c>
      <c r="BO5" s="6">
        <v>3.5</v>
      </c>
      <c r="BP5" s="6">
        <v>4.25</v>
      </c>
      <c r="BQ5" s="7">
        <f t="shared" si="5"/>
        <v>3.9833333333333329</v>
      </c>
      <c r="BR5" s="6">
        <v>2.2000000000000002</v>
      </c>
      <c r="BS5" s="6">
        <v>2.2000000000000002</v>
      </c>
      <c r="BT5" s="6">
        <v>2.5</v>
      </c>
      <c r="BU5" s="7">
        <f t="shared" si="6"/>
        <v>2.3000000000000003</v>
      </c>
      <c r="BW5" s="6">
        <f>75.3</f>
        <v>75.3</v>
      </c>
      <c r="BX5" s="6">
        <f>73.7</f>
        <v>73.7</v>
      </c>
      <c r="BY5" s="6">
        <f>67.3</f>
        <v>67.3</v>
      </c>
      <c r="BZ5" s="7">
        <f t="shared" si="7"/>
        <v>72.100000000000009</v>
      </c>
      <c r="CA5" s="6">
        <v>2.9</v>
      </c>
      <c r="CB5" s="6">
        <v>3.3</v>
      </c>
      <c r="CC5" s="6">
        <v>3.6</v>
      </c>
      <c r="CD5" s="7">
        <f t="shared" si="8"/>
        <v>3.2666666666666662</v>
      </c>
      <c r="CE5" s="6">
        <f>77.3</f>
        <v>77.3</v>
      </c>
      <c r="CF5" s="6">
        <f>72.3</f>
        <v>72.3</v>
      </c>
      <c r="CG5" s="6">
        <f>63.1</f>
        <v>63.1</v>
      </c>
      <c r="CH5" s="7">
        <f t="shared" si="9"/>
        <v>70.899999999999991</v>
      </c>
      <c r="CI5" s="6">
        <v>2.65</v>
      </c>
      <c r="CJ5" s="6">
        <v>3.2</v>
      </c>
      <c r="CK5" s="6">
        <v>3.45</v>
      </c>
      <c r="CL5" s="7">
        <f t="shared" si="10"/>
        <v>3.1</v>
      </c>
      <c r="CM5" s="6">
        <f>77.5</f>
        <v>77.5</v>
      </c>
      <c r="CN5" s="6">
        <f>69.3</f>
        <v>69.3</v>
      </c>
      <c r="CO5" s="6">
        <f>74.3</f>
        <v>74.3</v>
      </c>
      <c r="CP5" s="7">
        <f>AVERAGE(CM5:CO5)</f>
        <v>73.7</v>
      </c>
      <c r="CQ5" s="6">
        <v>2.6</v>
      </c>
      <c r="CR5" s="6">
        <v>2.9</v>
      </c>
      <c r="CS5" s="6">
        <v>3.3</v>
      </c>
      <c r="CT5" s="7">
        <f t="shared" si="11"/>
        <v>2.9333333333333336</v>
      </c>
      <c r="CU5" s="6">
        <f>77.3</f>
        <v>77.3</v>
      </c>
      <c r="CV5" s="6">
        <f>72.3</f>
        <v>72.3</v>
      </c>
      <c r="CW5" s="6">
        <f>73.7</f>
        <v>73.7</v>
      </c>
      <c r="CX5" s="7">
        <f t="shared" si="12"/>
        <v>74.433333333333337</v>
      </c>
      <c r="CY5" s="6">
        <v>2.6</v>
      </c>
      <c r="CZ5" s="6">
        <v>3</v>
      </c>
      <c r="DA5" s="6">
        <v>3.45</v>
      </c>
      <c r="DB5" s="7">
        <f t="shared" si="13"/>
        <v>3.0166666666666671</v>
      </c>
      <c r="DC5" s="6">
        <f>68</f>
        <v>68</v>
      </c>
      <c r="DD5" s="6">
        <f>73.3</f>
        <v>73.3</v>
      </c>
      <c r="DE5" s="6">
        <f>72.9</f>
        <v>72.900000000000006</v>
      </c>
      <c r="DF5" s="7">
        <f t="shared" si="14"/>
        <v>71.400000000000006</v>
      </c>
      <c r="DG5" s="6">
        <v>2.4</v>
      </c>
      <c r="DH5" s="6">
        <v>3.1</v>
      </c>
      <c r="DI5" s="6">
        <v>3.6</v>
      </c>
      <c r="DJ5" s="7">
        <f t="shared" si="15"/>
        <v>3.0333333333333332</v>
      </c>
      <c r="DK5" s="6">
        <f>73.3</f>
        <v>73.3</v>
      </c>
      <c r="DL5" s="6">
        <f>73.3</f>
        <v>73.3</v>
      </c>
      <c r="DM5" s="6">
        <f>69.3</f>
        <v>69.3</v>
      </c>
      <c r="DN5" s="7">
        <f t="shared" si="16"/>
        <v>71.966666666666654</v>
      </c>
      <c r="DO5" s="7">
        <v>2.6</v>
      </c>
      <c r="DP5" s="6">
        <v>2.85</v>
      </c>
      <c r="DQ5" s="6">
        <v>3.8</v>
      </c>
      <c r="DR5" s="7">
        <f>AVERAGE(DP5:DQ5)</f>
        <v>3.3250000000000002</v>
      </c>
      <c r="DS5" s="6">
        <v>71.3</v>
      </c>
      <c r="DT5" s="6">
        <v>73.7</v>
      </c>
      <c r="DU5" s="6">
        <v>68.3</v>
      </c>
      <c r="DV5" s="7">
        <f t="shared" si="17"/>
        <v>71.100000000000009</v>
      </c>
      <c r="DW5" s="7">
        <v>2.6</v>
      </c>
      <c r="DX5" s="6">
        <v>2.75</v>
      </c>
      <c r="DY5" s="6">
        <v>3.5</v>
      </c>
      <c r="DZ5" s="7">
        <f>AVERAGE(DX5:DY5)</f>
        <v>3.125</v>
      </c>
      <c r="EA5" s="6">
        <v>75.3</v>
      </c>
      <c r="EB5" s="6">
        <v>73.7</v>
      </c>
      <c r="EC5" s="6">
        <v>72.3</v>
      </c>
      <c r="ED5" s="7">
        <f t="shared" si="18"/>
        <v>73.766666666666666</v>
      </c>
      <c r="EE5" s="6">
        <v>2.4</v>
      </c>
      <c r="EF5" s="6">
        <v>2.85</v>
      </c>
      <c r="EG5" s="6">
        <v>3.3</v>
      </c>
      <c r="EH5" s="7">
        <f t="shared" si="19"/>
        <v>2.85</v>
      </c>
      <c r="EJ5" s="6">
        <v>2.23</v>
      </c>
      <c r="EK5" s="6">
        <v>2.19</v>
      </c>
      <c r="EL5" s="6">
        <v>2.3199999999999998</v>
      </c>
      <c r="EM5" s="9">
        <f t="shared" si="20"/>
        <v>2.2466666666666666</v>
      </c>
      <c r="EN5" s="6" t="s">
        <v>218</v>
      </c>
      <c r="EO5" s="6">
        <v>0.04</v>
      </c>
      <c r="EP5" s="6">
        <v>0.28999999999999998</v>
      </c>
      <c r="EQ5" s="6">
        <v>0.49</v>
      </c>
      <c r="ER5" s="9">
        <f t="shared" si="21"/>
        <v>0.27333333333333332</v>
      </c>
      <c r="ET5" s="6">
        <v>20</v>
      </c>
      <c r="EU5" s="6">
        <v>5</v>
      </c>
      <c r="EV5" s="9">
        <f>EU5/ET5</f>
        <v>0.25</v>
      </c>
      <c r="EW5" s="9">
        <v>1</v>
      </c>
      <c r="EX5" s="2"/>
    </row>
    <row r="6" spans="1:155" x14ac:dyDescent="0.25">
      <c r="A6" s="6">
        <v>3</v>
      </c>
      <c r="B6" s="16" t="s">
        <v>238</v>
      </c>
      <c r="C6" s="16"/>
      <c r="D6" s="6" t="s">
        <v>237</v>
      </c>
      <c r="E6" s="10">
        <v>25</v>
      </c>
      <c r="F6" s="10">
        <v>10</v>
      </c>
      <c r="G6" s="6">
        <v>3</v>
      </c>
      <c r="H6" s="6">
        <v>12</v>
      </c>
      <c r="I6" s="6">
        <v>13</v>
      </c>
      <c r="J6" s="6">
        <v>3</v>
      </c>
      <c r="K6" s="6">
        <v>4</v>
      </c>
      <c r="L6" s="6">
        <v>8</v>
      </c>
      <c r="M6" s="2"/>
      <c r="O6" s="2" t="s">
        <v>236</v>
      </c>
      <c r="P6" s="2"/>
      <c r="Q6" s="2" t="s">
        <v>235</v>
      </c>
      <c r="R6" s="2"/>
      <c r="S6" s="2"/>
      <c r="T6" s="2"/>
      <c r="U6" s="2"/>
      <c r="V6" s="2"/>
      <c r="W6" s="2" t="s">
        <v>234</v>
      </c>
      <c r="X6" s="2"/>
      <c r="Y6" s="2"/>
      <c r="Z6" s="2"/>
      <c r="AA6" s="2" t="s">
        <v>123</v>
      </c>
      <c r="AB6" s="2"/>
      <c r="AC6" s="2"/>
      <c r="AD6" s="2" t="s">
        <v>233</v>
      </c>
      <c r="AE6" s="2" t="s">
        <v>232</v>
      </c>
      <c r="AF6" s="2" t="s">
        <v>231</v>
      </c>
      <c r="AG6" s="2" t="s">
        <v>231</v>
      </c>
      <c r="AH6" s="2" t="s">
        <v>230</v>
      </c>
      <c r="AJ6" s="2"/>
      <c r="AK6" s="6">
        <v>36</v>
      </c>
      <c r="AL6" s="6">
        <v>37</v>
      </c>
      <c r="AM6" s="6">
        <v>32</v>
      </c>
      <c r="AN6" s="8">
        <f t="shared" si="0"/>
        <v>35</v>
      </c>
      <c r="AP6" s="6">
        <v>6</v>
      </c>
      <c r="AQ6" s="6">
        <v>7</v>
      </c>
      <c r="AR6" s="6">
        <v>6</v>
      </c>
      <c r="AS6" s="7">
        <f>AVERAGE(AQ6:AR6)</f>
        <v>6.5</v>
      </c>
      <c r="AT6" s="6" t="s">
        <v>229</v>
      </c>
      <c r="AU6" s="6">
        <v>1</v>
      </c>
      <c r="AV6" s="6">
        <v>0</v>
      </c>
      <c r="AW6" s="6">
        <v>0</v>
      </c>
      <c r="AX6" s="9">
        <f t="shared" si="1"/>
        <v>0.33333333333333331</v>
      </c>
      <c r="AZ6" s="6">
        <v>3</v>
      </c>
      <c r="BA6" s="6">
        <v>3</v>
      </c>
      <c r="BB6" s="6">
        <v>0</v>
      </c>
      <c r="BC6" s="7">
        <f t="shared" si="2"/>
        <v>2</v>
      </c>
      <c r="BD6" s="6" t="s">
        <v>228</v>
      </c>
      <c r="BE6" s="6">
        <v>251</v>
      </c>
      <c r="BF6" s="6">
        <v>228.5</v>
      </c>
      <c r="BG6" s="6">
        <v>226</v>
      </c>
      <c r="BH6" s="8">
        <f t="shared" si="3"/>
        <v>235.16666666666666</v>
      </c>
      <c r="BI6" s="6">
        <v>89</v>
      </c>
      <c r="BJ6" s="6">
        <v>113</v>
      </c>
      <c r="BK6" s="6">
        <v>102</v>
      </c>
      <c r="BL6" s="8">
        <f t="shared" si="4"/>
        <v>101.33333333333333</v>
      </c>
      <c r="BM6" s="6" t="s">
        <v>309</v>
      </c>
      <c r="BN6" s="6">
        <v>4.25</v>
      </c>
      <c r="BO6" s="6">
        <v>3.6</v>
      </c>
      <c r="BP6" s="6">
        <v>3.8</v>
      </c>
      <c r="BQ6" s="7">
        <f t="shared" si="5"/>
        <v>3.8833333333333329</v>
      </c>
      <c r="BR6" s="6">
        <v>2.2000000000000002</v>
      </c>
      <c r="BS6" s="6">
        <v>1.95</v>
      </c>
      <c r="BT6" s="6">
        <v>2.4500000000000002</v>
      </c>
      <c r="BU6" s="7">
        <f t="shared" si="6"/>
        <v>2.2000000000000002</v>
      </c>
      <c r="BV6" s="6" t="s">
        <v>309</v>
      </c>
      <c r="BW6" s="6">
        <v>68</v>
      </c>
      <c r="BX6" s="6">
        <v>55.5</v>
      </c>
      <c r="BY6" s="6">
        <v>62.5</v>
      </c>
      <c r="BZ6" s="7">
        <f t="shared" si="7"/>
        <v>62</v>
      </c>
      <c r="CA6" s="6">
        <v>3.3</v>
      </c>
      <c r="CB6" s="6">
        <v>3.4</v>
      </c>
      <c r="CC6" s="6">
        <v>3.1</v>
      </c>
      <c r="CD6" s="7">
        <f t="shared" si="8"/>
        <v>3.2666666666666662</v>
      </c>
      <c r="CE6" s="6">
        <v>70</v>
      </c>
      <c r="CF6" s="6">
        <v>55</v>
      </c>
      <c r="CG6" s="6">
        <v>62.3</v>
      </c>
      <c r="CH6" s="7">
        <f t="shared" si="9"/>
        <v>62.433333333333337</v>
      </c>
      <c r="CI6" s="6">
        <v>3.1</v>
      </c>
      <c r="CJ6" s="6">
        <v>3.8</v>
      </c>
      <c r="CK6" s="6">
        <v>3.2</v>
      </c>
      <c r="CL6" s="7">
        <f t="shared" si="10"/>
        <v>3.3666666666666671</v>
      </c>
      <c r="CM6" s="6">
        <v>71.400000000000006</v>
      </c>
      <c r="CN6" s="6">
        <v>56</v>
      </c>
      <c r="CO6" s="6">
        <v>62.8</v>
      </c>
      <c r="CP6" s="7">
        <f>AVERAGE(CM6:CO6)</f>
        <v>63.4</v>
      </c>
      <c r="CQ6" s="6">
        <v>3.1</v>
      </c>
      <c r="CR6" s="6">
        <v>3.5</v>
      </c>
      <c r="CS6" s="6">
        <v>3.2</v>
      </c>
      <c r="CT6" s="7">
        <f t="shared" si="11"/>
        <v>3.2666666666666671</v>
      </c>
      <c r="CU6" s="6">
        <v>67</v>
      </c>
      <c r="CV6" s="6">
        <v>54.8</v>
      </c>
      <c r="CW6" s="6">
        <v>61</v>
      </c>
      <c r="CX6" s="7">
        <f t="shared" si="12"/>
        <v>60.933333333333337</v>
      </c>
      <c r="CY6" s="6">
        <v>3</v>
      </c>
      <c r="CZ6" s="6">
        <v>3.6</v>
      </c>
      <c r="DA6" s="6">
        <v>3.1</v>
      </c>
      <c r="DB6" s="7">
        <f t="shared" si="13"/>
        <v>3.2333333333333329</v>
      </c>
      <c r="DC6" s="6">
        <v>66</v>
      </c>
      <c r="DD6" s="6">
        <v>59.8</v>
      </c>
      <c r="DE6" s="6">
        <v>61</v>
      </c>
      <c r="DF6" s="7">
        <f t="shared" si="14"/>
        <v>62.266666666666673</v>
      </c>
      <c r="DG6" s="7">
        <v>3.2</v>
      </c>
      <c r="DH6" s="6">
        <v>3.8</v>
      </c>
      <c r="DI6" s="6">
        <v>3.2</v>
      </c>
      <c r="DJ6" s="7">
        <f t="shared" si="15"/>
        <v>3.4</v>
      </c>
      <c r="DK6" s="6">
        <v>66</v>
      </c>
      <c r="DL6" s="6">
        <v>58</v>
      </c>
      <c r="DM6" s="6">
        <v>60.6</v>
      </c>
      <c r="DN6" s="7">
        <f t="shared" si="16"/>
        <v>61.533333333333331</v>
      </c>
      <c r="DO6" s="6">
        <v>3.2</v>
      </c>
      <c r="DP6" s="6">
        <v>3.7</v>
      </c>
      <c r="DQ6" s="6">
        <v>2.6</v>
      </c>
      <c r="DR6" s="7">
        <f t="shared" ref="DR6:DR27" si="22">AVERAGE(DO6:DQ6)</f>
        <v>3.1666666666666665</v>
      </c>
      <c r="DS6" s="6">
        <v>66</v>
      </c>
      <c r="DT6" s="6">
        <v>59.5</v>
      </c>
      <c r="DU6" s="6">
        <v>61.1</v>
      </c>
      <c r="DV6" s="7">
        <f t="shared" si="17"/>
        <v>62.199999999999996</v>
      </c>
      <c r="DW6" s="6">
        <v>3.3</v>
      </c>
      <c r="DX6" s="6">
        <v>3.4</v>
      </c>
      <c r="DY6" s="6">
        <v>2.8</v>
      </c>
      <c r="DZ6" s="7">
        <f t="shared" ref="DZ6:DZ27" si="23">AVERAGE(DW6:DY6)</f>
        <v>3.1666666666666665</v>
      </c>
      <c r="EA6" s="6">
        <v>66</v>
      </c>
      <c r="EB6" s="6">
        <v>59.5</v>
      </c>
      <c r="EC6" s="6">
        <v>60.5</v>
      </c>
      <c r="ED6" s="7">
        <f t="shared" si="18"/>
        <v>62</v>
      </c>
      <c r="EE6" s="6">
        <v>3.1</v>
      </c>
      <c r="EF6" s="6">
        <v>3.6</v>
      </c>
      <c r="EG6" s="6">
        <v>3.1</v>
      </c>
      <c r="EH6" s="7">
        <f t="shared" si="19"/>
        <v>3.2666666666666671</v>
      </c>
      <c r="EI6" s="6" t="s">
        <v>309</v>
      </c>
      <c r="EJ6" s="6">
        <v>1.76</v>
      </c>
      <c r="EK6" s="6" t="s">
        <v>311</v>
      </c>
      <c r="EL6" s="6" t="s">
        <v>311</v>
      </c>
      <c r="EM6" s="9">
        <f t="shared" si="20"/>
        <v>1.76</v>
      </c>
      <c r="EN6" s="6" t="s">
        <v>227</v>
      </c>
      <c r="EO6" s="6">
        <v>0</v>
      </c>
      <c r="EP6" s="6">
        <v>0</v>
      </c>
      <c r="EQ6" s="6">
        <v>0</v>
      </c>
      <c r="ER6" s="9">
        <f t="shared" si="21"/>
        <v>0</v>
      </c>
      <c r="ES6" s="6" t="s">
        <v>209</v>
      </c>
      <c r="ET6" s="6">
        <v>0</v>
      </c>
      <c r="EU6" s="6" t="s">
        <v>311</v>
      </c>
      <c r="EV6" s="9" t="s">
        <v>311</v>
      </c>
      <c r="EW6" s="9" t="s">
        <v>311</v>
      </c>
      <c r="EX6" s="2" t="s">
        <v>226</v>
      </c>
    </row>
    <row r="7" spans="1:155" x14ac:dyDescent="0.25">
      <c r="A7" s="6">
        <v>4</v>
      </c>
      <c r="B7" s="16" t="s">
        <v>225</v>
      </c>
      <c r="C7" s="16"/>
      <c r="E7" s="10">
        <v>16</v>
      </c>
      <c r="F7" s="10">
        <v>25</v>
      </c>
      <c r="G7" s="6">
        <v>7</v>
      </c>
      <c r="H7" s="6">
        <v>4</v>
      </c>
      <c r="I7" s="6">
        <v>9</v>
      </c>
      <c r="J7" s="6">
        <v>3</v>
      </c>
      <c r="K7" s="6">
        <v>12</v>
      </c>
      <c r="L7" s="6">
        <v>13</v>
      </c>
      <c r="M7" s="2"/>
      <c r="O7" s="2" t="s">
        <v>10</v>
      </c>
      <c r="P7" s="2" t="s">
        <v>224</v>
      </c>
      <c r="Q7" s="2"/>
      <c r="R7" s="2" t="s">
        <v>223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 t="s">
        <v>222</v>
      </c>
      <c r="AE7" s="2" t="s">
        <v>221</v>
      </c>
      <c r="AF7" s="2" t="s">
        <v>220</v>
      </c>
      <c r="AG7" s="2" t="s">
        <v>219</v>
      </c>
      <c r="AH7" s="2" t="s">
        <v>219</v>
      </c>
      <c r="AJ7" s="2"/>
      <c r="AK7" s="6">
        <v>48</v>
      </c>
      <c r="AL7" s="6">
        <v>36</v>
      </c>
      <c r="AM7" s="6">
        <v>42</v>
      </c>
      <c r="AN7" s="8">
        <f t="shared" si="0"/>
        <v>42</v>
      </c>
      <c r="AP7" s="6">
        <v>15</v>
      </c>
      <c r="AQ7" s="6">
        <v>10</v>
      </c>
      <c r="AR7" s="6">
        <v>8</v>
      </c>
      <c r="AS7" s="7">
        <f t="shared" ref="AS7:AS27" si="24">AVERAGE(AP7:AR7)</f>
        <v>11</v>
      </c>
      <c r="AU7" s="6">
        <v>0</v>
      </c>
      <c r="AV7" s="6">
        <v>0</v>
      </c>
      <c r="AW7" s="6">
        <v>0</v>
      </c>
      <c r="AX7" s="6">
        <f t="shared" si="1"/>
        <v>0</v>
      </c>
      <c r="AY7" s="6" t="s">
        <v>199</v>
      </c>
      <c r="AZ7" s="6">
        <v>1</v>
      </c>
      <c r="BA7" s="6">
        <v>0</v>
      </c>
      <c r="BB7" s="6">
        <v>2</v>
      </c>
      <c r="BC7" s="7">
        <f t="shared" si="2"/>
        <v>1</v>
      </c>
      <c r="BE7" s="6">
        <v>289.5</v>
      </c>
      <c r="BF7" s="6">
        <v>208.5</v>
      </c>
      <c r="BG7" s="6">
        <v>258.5</v>
      </c>
      <c r="BH7" s="8">
        <f t="shared" si="3"/>
        <v>252.16666666666666</v>
      </c>
      <c r="BI7" s="6">
        <v>99</v>
      </c>
      <c r="BJ7" s="6">
        <v>100</v>
      </c>
      <c r="BK7" s="6">
        <v>111</v>
      </c>
      <c r="BL7" s="8">
        <f t="shared" si="4"/>
        <v>103.33333333333333</v>
      </c>
      <c r="BN7" s="6">
        <v>3.75</v>
      </c>
      <c r="BO7" s="6">
        <v>2.95</v>
      </c>
      <c r="BP7" s="6">
        <v>4</v>
      </c>
      <c r="BQ7" s="7">
        <f t="shared" si="5"/>
        <v>3.5666666666666664</v>
      </c>
      <c r="BR7" s="6">
        <v>2.2000000000000002</v>
      </c>
      <c r="BS7" s="6">
        <v>1.8</v>
      </c>
      <c r="BT7" s="6">
        <v>2.1</v>
      </c>
      <c r="BU7" s="7">
        <f t="shared" si="6"/>
        <v>2.0333333333333332</v>
      </c>
      <c r="BW7" s="6">
        <v>77.5</v>
      </c>
      <c r="BX7" s="6">
        <v>54.4</v>
      </c>
      <c r="BY7" s="6">
        <v>78.8</v>
      </c>
      <c r="BZ7" s="7">
        <f t="shared" si="7"/>
        <v>70.233333333333334</v>
      </c>
      <c r="CA7" s="6">
        <v>2.6</v>
      </c>
      <c r="CB7" s="6">
        <v>2.9</v>
      </c>
      <c r="CC7" s="6">
        <v>2.6</v>
      </c>
      <c r="CD7" s="7">
        <f t="shared" si="8"/>
        <v>2.6999999999999997</v>
      </c>
      <c r="CE7" s="6">
        <v>77.5</v>
      </c>
      <c r="CF7" s="6">
        <v>55.4</v>
      </c>
      <c r="CG7" s="6">
        <v>80.599999999999994</v>
      </c>
      <c r="CH7" s="7">
        <f t="shared" si="9"/>
        <v>71.166666666666671</v>
      </c>
      <c r="CI7" s="6">
        <v>2.4</v>
      </c>
      <c r="CJ7" s="6">
        <v>2.9</v>
      </c>
      <c r="CK7" s="6">
        <v>2.6</v>
      </c>
      <c r="CL7" s="7">
        <f t="shared" si="10"/>
        <v>2.6333333333333333</v>
      </c>
      <c r="CM7" s="7">
        <v>77.400000000000006</v>
      </c>
      <c r="CN7" s="6">
        <v>54.6</v>
      </c>
      <c r="CO7" s="6">
        <v>80</v>
      </c>
      <c r="CP7" s="7">
        <f>AVERAGE(CN7:CO7)</f>
        <v>67.3</v>
      </c>
      <c r="CQ7" s="6">
        <v>2.35</v>
      </c>
      <c r="CR7" s="6">
        <v>3</v>
      </c>
      <c r="CS7" s="6">
        <v>2.7</v>
      </c>
      <c r="CT7" s="7">
        <f t="shared" si="11"/>
        <v>2.6833333333333336</v>
      </c>
      <c r="CU7" s="6">
        <v>78</v>
      </c>
      <c r="CV7" s="6">
        <v>53</v>
      </c>
      <c r="CW7" s="6">
        <v>79</v>
      </c>
      <c r="CX7" s="7">
        <f t="shared" si="12"/>
        <v>70</v>
      </c>
      <c r="CY7" s="6">
        <v>2.4</v>
      </c>
      <c r="CZ7" s="6">
        <v>2.95</v>
      </c>
      <c r="DA7" s="6">
        <v>2.7</v>
      </c>
      <c r="DB7" s="7">
        <f t="shared" si="13"/>
        <v>2.6833333333333336</v>
      </c>
      <c r="DC7" s="6">
        <v>80.3</v>
      </c>
      <c r="DD7" s="6">
        <v>56.1</v>
      </c>
      <c r="DE7" s="6">
        <v>80.099999999999994</v>
      </c>
      <c r="DF7" s="7">
        <f t="shared" si="14"/>
        <v>72.166666666666671</v>
      </c>
      <c r="DG7" s="6">
        <v>2.4</v>
      </c>
      <c r="DH7" s="6">
        <v>3</v>
      </c>
      <c r="DI7" s="6">
        <v>2.2999999999999998</v>
      </c>
      <c r="DJ7" s="7">
        <f t="shared" si="15"/>
        <v>2.5666666666666669</v>
      </c>
      <c r="DK7" s="6">
        <v>76</v>
      </c>
      <c r="DL7" s="6">
        <v>58.5</v>
      </c>
      <c r="DM7" s="6">
        <v>79.8</v>
      </c>
      <c r="DN7" s="7">
        <f t="shared" si="16"/>
        <v>71.433333333333337</v>
      </c>
      <c r="DO7" s="6">
        <v>2.6</v>
      </c>
      <c r="DP7" s="6">
        <v>3.1</v>
      </c>
      <c r="DQ7" s="6">
        <v>2.5</v>
      </c>
      <c r="DR7" s="7">
        <f t="shared" si="22"/>
        <v>2.7333333333333329</v>
      </c>
      <c r="DS7" s="6">
        <v>75.5</v>
      </c>
      <c r="DT7" s="6">
        <v>56.4</v>
      </c>
      <c r="DU7" s="6">
        <v>76</v>
      </c>
      <c r="DV7" s="7">
        <f t="shared" si="17"/>
        <v>69.3</v>
      </c>
      <c r="DW7" s="6">
        <v>2.75</v>
      </c>
      <c r="DX7" s="6">
        <v>3.1</v>
      </c>
      <c r="DY7" s="6">
        <v>2.6</v>
      </c>
      <c r="DZ7" s="7">
        <f t="shared" si="23"/>
        <v>2.8166666666666664</v>
      </c>
      <c r="EA7" s="6">
        <v>73</v>
      </c>
      <c r="EB7" s="6">
        <v>58</v>
      </c>
      <c r="EC7" s="6">
        <v>78.900000000000006</v>
      </c>
      <c r="ED7" s="7">
        <f t="shared" si="18"/>
        <v>69.966666666666669</v>
      </c>
      <c r="EE7" s="6">
        <v>2.4</v>
      </c>
      <c r="EF7" s="6" t="s">
        <v>311</v>
      </c>
      <c r="EG7" s="6">
        <v>2.5499999999999998</v>
      </c>
      <c r="EH7" s="7">
        <f t="shared" si="19"/>
        <v>2.4749999999999996</v>
      </c>
      <c r="EJ7" s="6">
        <v>2.2999999999999998</v>
      </c>
      <c r="EK7" s="6">
        <v>1.93</v>
      </c>
      <c r="EL7" s="6">
        <v>2.64</v>
      </c>
      <c r="EM7" s="9">
        <f t="shared" si="20"/>
        <v>2.2899999999999996</v>
      </c>
      <c r="EN7" s="6" t="s">
        <v>218</v>
      </c>
      <c r="EO7" s="6">
        <v>0</v>
      </c>
      <c r="EP7" s="6">
        <v>0</v>
      </c>
      <c r="EQ7" s="6">
        <v>0</v>
      </c>
      <c r="ER7" s="9">
        <f t="shared" si="21"/>
        <v>0</v>
      </c>
      <c r="ES7" s="6" t="s">
        <v>209</v>
      </c>
      <c r="ET7" s="6">
        <v>20</v>
      </c>
      <c r="EU7" s="6">
        <v>0</v>
      </c>
      <c r="EV7" s="9">
        <f t="shared" ref="EV7:EV27" si="25">EU7/ET7</f>
        <v>0</v>
      </c>
      <c r="EW7" s="9">
        <v>0</v>
      </c>
      <c r="EX7" s="2" t="s">
        <v>217</v>
      </c>
    </row>
    <row r="8" spans="1:155" x14ac:dyDescent="0.25">
      <c r="A8" s="6">
        <v>5</v>
      </c>
      <c r="B8" s="16" t="s">
        <v>216</v>
      </c>
      <c r="C8" s="16"/>
      <c r="E8" s="10">
        <v>13</v>
      </c>
      <c r="F8" s="10">
        <v>21</v>
      </c>
      <c r="G8" s="6">
        <v>4</v>
      </c>
      <c r="H8" s="6">
        <v>10</v>
      </c>
      <c r="I8" s="6">
        <v>11</v>
      </c>
      <c r="J8" s="6">
        <v>18</v>
      </c>
      <c r="K8" s="6">
        <v>10</v>
      </c>
      <c r="L8" s="6">
        <v>11</v>
      </c>
      <c r="M8" s="2"/>
      <c r="O8" s="2" t="s">
        <v>215</v>
      </c>
      <c r="P8" s="2" t="s">
        <v>214</v>
      </c>
      <c r="Q8" s="2" t="s">
        <v>214</v>
      </c>
      <c r="R8" s="2"/>
      <c r="S8" s="2"/>
      <c r="T8" s="2"/>
      <c r="U8" s="2"/>
      <c r="V8" s="2"/>
      <c r="W8" s="2"/>
      <c r="X8" s="2"/>
      <c r="Y8" s="2"/>
      <c r="Z8" s="2" t="s">
        <v>213</v>
      </c>
      <c r="AA8" s="2"/>
      <c r="AB8" s="2"/>
      <c r="AC8" s="2"/>
      <c r="AD8" s="2" t="s">
        <v>212</v>
      </c>
      <c r="AE8" s="2"/>
      <c r="AF8" s="2"/>
      <c r="AG8" s="2"/>
      <c r="AH8" s="2"/>
      <c r="AJ8" s="2"/>
      <c r="AK8" s="6">
        <v>37</v>
      </c>
      <c r="AL8" s="6">
        <v>49</v>
      </c>
      <c r="AM8" s="6">
        <v>44</v>
      </c>
      <c r="AN8" s="8">
        <f t="shared" si="0"/>
        <v>43.333333333333336</v>
      </c>
      <c r="AP8" s="6">
        <v>15</v>
      </c>
      <c r="AQ8" s="6">
        <v>18</v>
      </c>
      <c r="AR8" s="6">
        <v>6</v>
      </c>
      <c r="AS8" s="7">
        <f t="shared" si="24"/>
        <v>13</v>
      </c>
      <c r="AT8" s="6" t="s">
        <v>211</v>
      </c>
      <c r="AU8" s="6">
        <v>2</v>
      </c>
      <c r="AV8" s="6">
        <v>1</v>
      </c>
      <c r="AW8" s="6">
        <v>0</v>
      </c>
      <c r="AX8" s="6">
        <f t="shared" si="1"/>
        <v>1</v>
      </c>
      <c r="AZ8" s="6">
        <v>0</v>
      </c>
      <c r="BA8" s="6">
        <v>1</v>
      </c>
      <c r="BB8" s="6">
        <v>0</v>
      </c>
      <c r="BC8" s="7">
        <f t="shared" si="2"/>
        <v>0.33333333333333331</v>
      </c>
      <c r="BE8" s="6">
        <v>277.2</v>
      </c>
      <c r="BF8" s="6">
        <v>237</v>
      </c>
      <c r="BG8" s="6">
        <v>239.5</v>
      </c>
      <c r="BH8" s="8">
        <f t="shared" si="3"/>
        <v>251.23333333333335</v>
      </c>
      <c r="BI8" s="6">
        <v>116</v>
      </c>
      <c r="BJ8" s="6">
        <v>108</v>
      </c>
      <c r="BK8" s="6">
        <v>122</v>
      </c>
      <c r="BL8" s="8">
        <f t="shared" si="4"/>
        <v>115.33333333333333</v>
      </c>
      <c r="BN8" s="6">
        <v>3.9</v>
      </c>
      <c r="BO8" s="6">
        <v>4.0999999999999996</v>
      </c>
      <c r="BP8" s="6">
        <v>3.9</v>
      </c>
      <c r="BQ8" s="7">
        <f t="shared" si="5"/>
        <v>3.9666666666666668</v>
      </c>
      <c r="BR8" s="6">
        <v>2.1</v>
      </c>
      <c r="BS8" s="6">
        <v>2.2999999999999998</v>
      </c>
      <c r="BT8" s="6">
        <v>2.0499999999999998</v>
      </c>
      <c r="BU8" s="7">
        <f t="shared" si="6"/>
        <v>2.15</v>
      </c>
      <c r="BW8" s="6">
        <v>66.5</v>
      </c>
      <c r="BX8" s="6">
        <v>69.7</v>
      </c>
      <c r="BY8" s="6">
        <v>65.900000000000006</v>
      </c>
      <c r="BZ8" s="7">
        <f t="shared" si="7"/>
        <v>67.36666666666666</v>
      </c>
      <c r="CA8" s="6">
        <v>2.8</v>
      </c>
      <c r="CB8" s="6">
        <v>3.1</v>
      </c>
      <c r="CC8" s="6">
        <v>2.8</v>
      </c>
      <c r="CD8" s="7">
        <f t="shared" si="8"/>
        <v>2.9</v>
      </c>
      <c r="CE8" s="6">
        <v>69.400000000000006</v>
      </c>
      <c r="CF8" s="6">
        <v>68.400000000000006</v>
      </c>
      <c r="CG8" s="6">
        <v>65.5</v>
      </c>
      <c r="CH8" s="7">
        <f t="shared" si="9"/>
        <v>67.766666666666666</v>
      </c>
      <c r="CI8" s="6">
        <v>2.9</v>
      </c>
      <c r="CJ8" s="6">
        <v>2.95</v>
      </c>
      <c r="CK8" s="6">
        <v>2.7</v>
      </c>
      <c r="CL8" s="7">
        <f t="shared" si="10"/>
        <v>2.85</v>
      </c>
      <c r="CM8" s="6">
        <v>68.5</v>
      </c>
      <c r="CN8" s="6">
        <v>79</v>
      </c>
      <c r="CO8" s="6">
        <v>68.5</v>
      </c>
      <c r="CP8" s="7">
        <f t="shared" ref="CP8:CP27" si="26">AVERAGE(CM8:CO8)</f>
        <v>72</v>
      </c>
      <c r="CQ8" s="6">
        <v>3</v>
      </c>
      <c r="CR8" s="6">
        <v>3.2</v>
      </c>
      <c r="CS8" s="6">
        <v>2.7</v>
      </c>
      <c r="CT8" s="7">
        <f t="shared" si="11"/>
        <v>2.9666666666666668</v>
      </c>
      <c r="CU8" s="6">
        <v>68.400000000000006</v>
      </c>
      <c r="CV8" s="6">
        <v>64.5</v>
      </c>
      <c r="CW8" s="6">
        <v>65</v>
      </c>
      <c r="CX8" s="7">
        <f t="shared" si="12"/>
        <v>65.966666666666669</v>
      </c>
      <c r="CY8" s="6">
        <v>2.9</v>
      </c>
      <c r="CZ8" s="6">
        <v>3.05</v>
      </c>
      <c r="DA8" s="6">
        <v>2.9</v>
      </c>
      <c r="DB8" s="7">
        <f t="shared" si="13"/>
        <v>2.9499999999999997</v>
      </c>
      <c r="DC8" s="6">
        <v>70.2</v>
      </c>
      <c r="DD8" s="6">
        <v>69.099999999999994</v>
      </c>
      <c r="DE8" s="6">
        <v>64</v>
      </c>
      <c r="DF8" s="7">
        <f t="shared" si="14"/>
        <v>67.766666666666666</v>
      </c>
      <c r="DG8" s="6">
        <v>2.8</v>
      </c>
      <c r="DH8" s="6">
        <v>3.1</v>
      </c>
      <c r="DI8" s="6">
        <v>2.65</v>
      </c>
      <c r="DJ8" s="7">
        <f t="shared" si="15"/>
        <v>2.85</v>
      </c>
      <c r="DK8" s="6">
        <v>70.7</v>
      </c>
      <c r="DL8" s="6">
        <v>69</v>
      </c>
      <c r="DM8" s="6">
        <v>65.5</v>
      </c>
      <c r="DN8" s="7">
        <f t="shared" si="16"/>
        <v>68.399999999999991</v>
      </c>
      <c r="DO8" s="6">
        <v>2.6</v>
      </c>
      <c r="DP8" s="6">
        <v>3.2</v>
      </c>
      <c r="DQ8" s="6">
        <v>2.9</v>
      </c>
      <c r="DR8" s="7">
        <f t="shared" si="22"/>
        <v>2.9000000000000004</v>
      </c>
      <c r="DS8" s="6">
        <v>71.099999999999994</v>
      </c>
      <c r="DT8" s="6">
        <v>66.5</v>
      </c>
      <c r="DU8" s="6">
        <v>65.400000000000006</v>
      </c>
      <c r="DV8" s="7">
        <f t="shared" si="17"/>
        <v>67.666666666666671</v>
      </c>
      <c r="DW8" s="6">
        <v>2.7</v>
      </c>
      <c r="DX8" s="6">
        <v>3.1</v>
      </c>
      <c r="DY8" s="6">
        <v>2.65</v>
      </c>
      <c r="DZ8" s="7">
        <f t="shared" si="23"/>
        <v>2.8166666666666669</v>
      </c>
      <c r="EA8" s="6">
        <v>72</v>
      </c>
      <c r="EB8" s="6">
        <v>67.5</v>
      </c>
      <c r="EC8" s="6">
        <v>64.8</v>
      </c>
      <c r="ED8" s="7">
        <f t="shared" si="18"/>
        <v>68.100000000000009</v>
      </c>
      <c r="EE8" s="6">
        <v>2.7</v>
      </c>
      <c r="EF8" s="6">
        <v>3</v>
      </c>
      <c r="EG8" s="6">
        <v>2.8</v>
      </c>
      <c r="EH8" s="7">
        <f t="shared" si="19"/>
        <v>2.8333333333333335</v>
      </c>
      <c r="EJ8" s="6">
        <v>2.7</v>
      </c>
      <c r="EK8" s="6">
        <v>3</v>
      </c>
      <c r="EL8" s="6">
        <v>2.8</v>
      </c>
      <c r="EM8" s="9">
        <f t="shared" si="20"/>
        <v>2.8333333333333335</v>
      </c>
      <c r="EN8" s="6" t="s">
        <v>210</v>
      </c>
      <c r="EO8" s="6">
        <v>0</v>
      </c>
      <c r="EP8" s="6">
        <v>0</v>
      </c>
      <c r="EQ8" s="6">
        <v>0</v>
      </c>
      <c r="ER8" s="9">
        <f t="shared" si="21"/>
        <v>0</v>
      </c>
      <c r="ES8" s="6" t="s">
        <v>209</v>
      </c>
      <c r="ET8" s="6">
        <v>20</v>
      </c>
      <c r="EU8" s="6">
        <v>11</v>
      </c>
      <c r="EV8" s="9">
        <f t="shared" si="25"/>
        <v>0.55000000000000004</v>
      </c>
      <c r="EW8" s="9">
        <v>1</v>
      </c>
      <c r="EX8" s="2" t="s">
        <v>208</v>
      </c>
    </row>
    <row r="9" spans="1:155" x14ac:dyDescent="0.25">
      <c r="A9" s="6">
        <v>6</v>
      </c>
      <c r="B9" s="16" t="s">
        <v>207</v>
      </c>
      <c r="C9" s="16"/>
      <c r="E9" s="10">
        <v>16</v>
      </c>
      <c r="F9" s="12" t="s">
        <v>206</v>
      </c>
      <c r="G9" s="6">
        <v>4</v>
      </c>
      <c r="H9" s="6">
        <v>7</v>
      </c>
      <c r="I9" s="6">
        <v>9</v>
      </c>
      <c r="J9" s="6">
        <v>4</v>
      </c>
      <c r="K9" s="6">
        <v>5</v>
      </c>
      <c r="L9" s="6">
        <v>3</v>
      </c>
      <c r="M9" s="2"/>
      <c r="O9" s="2" t="s">
        <v>10</v>
      </c>
      <c r="P9" s="2" t="s">
        <v>205</v>
      </c>
      <c r="Q9" s="2"/>
      <c r="R9" s="2" t="s">
        <v>204</v>
      </c>
      <c r="S9" s="2"/>
      <c r="T9" s="2"/>
      <c r="U9" s="2"/>
      <c r="V9" s="2" t="s">
        <v>203</v>
      </c>
      <c r="W9" s="2"/>
      <c r="X9" s="2"/>
      <c r="Y9" s="2"/>
      <c r="Z9" s="2" t="s">
        <v>202</v>
      </c>
      <c r="AA9" s="2"/>
      <c r="AB9" s="2"/>
      <c r="AC9" s="2"/>
      <c r="AD9" s="2" t="s">
        <v>201</v>
      </c>
      <c r="AE9" s="2"/>
      <c r="AF9" s="2"/>
      <c r="AG9" s="2"/>
      <c r="AH9" s="2" t="s">
        <v>200</v>
      </c>
      <c r="AJ9" s="2"/>
      <c r="AK9" s="6">
        <v>51</v>
      </c>
      <c r="AL9" s="6">
        <v>42</v>
      </c>
      <c r="AM9" s="6">
        <v>41</v>
      </c>
      <c r="AN9" s="8">
        <f t="shared" si="0"/>
        <v>44.666666666666664</v>
      </c>
      <c r="AP9" s="6">
        <v>7</v>
      </c>
      <c r="AQ9" s="6">
        <v>11</v>
      </c>
      <c r="AR9" s="6">
        <v>7</v>
      </c>
      <c r="AS9" s="7">
        <f t="shared" si="24"/>
        <v>8.3333333333333339</v>
      </c>
      <c r="AU9" s="6">
        <v>0</v>
      </c>
      <c r="AV9" s="6">
        <v>0</v>
      </c>
      <c r="AW9" s="6">
        <v>0</v>
      </c>
      <c r="AX9" s="6">
        <f t="shared" si="1"/>
        <v>0</v>
      </c>
      <c r="AY9" s="6" t="s">
        <v>199</v>
      </c>
      <c r="AZ9" s="6">
        <v>11</v>
      </c>
      <c r="BA9" s="6">
        <v>0</v>
      </c>
      <c r="BB9" s="6">
        <v>0</v>
      </c>
      <c r="BC9" s="7">
        <f t="shared" si="2"/>
        <v>3.6666666666666665</v>
      </c>
      <c r="BE9" s="6">
        <v>384</v>
      </c>
      <c r="BF9" s="6">
        <v>393.4</v>
      </c>
      <c r="BG9" s="6">
        <v>389.5</v>
      </c>
      <c r="BH9" s="8">
        <f t="shared" si="3"/>
        <v>388.9666666666667</v>
      </c>
      <c r="BI9" s="6">
        <v>136</v>
      </c>
      <c r="BJ9" s="6">
        <v>131</v>
      </c>
      <c r="BK9" s="6">
        <v>140</v>
      </c>
      <c r="BL9" s="8">
        <f t="shared" si="4"/>
        <v>135.66666666666666</v>
      </c>
      <c r="BN9" s="6">
        <v>4.93</v>
      </c>
      <c r="BO9" s="6">
        <v>4.5</v>
      </c>
      <c r="BP9" s="6">
        <v>5.15</v>
      </c>
      <c r="BQ9" s="7">
        <f t="shared" si="5"/>
        <v>4.8600000000000003</v>
      </c>
      <c r="BR9" s="6">
        <v>2.63</v>
      </c>
      <c r="BS9" s="6">
        <v>2.7</v>
      </c>
      <c r="BT9" s="6">
        <v>3.08</v>
      </c>
      <c r="BU9" s="7">
        <f t="shared" si="6"/>
        <v>2.8033333333333332</v>
      </c>
      <c r="BW9" s="6">
        <v>86.7</v>
      </c>
      <c r="BX9" s="6">
        <v>78.5</v>
      </c>
      <c r="BY9" s="6">
        <v>81.5</v>
      </c>
      <c r="BZ9" s="7">
        <f t="shared" si="7"/>
        <v>82.233333333333334</v>
      </c>
      <c r="CA9" s="6">
        <v>3.45</v>
      </c>
      <c r="CB9" s="6">
        <v>3.85</v>
      </c>
      <c r="CC9" s="6">
        <v>3.8</v>
      </c>
      <c r="CD9" s="7">
        <f t="shared" si="8"/>
        <v>3.7000000000000006</v>
      </c>
      <c r="CE9" s="6">
        <v>82.3</v>
      </c>
      <c r="CF9" s="6">
        <v>79.2</v>
      </c>
      <c r="CG9" s="6">
        <v>79.8</v>
      </c>
      <c r="CH9" s="7">
        <f t="shared" si="9"/>
        <v>80.433333333333337</v>
      </c>
      <c r="CI9" s="6">
        <v>3.1</v>
      </c>
      <c r="CJ9" s="6">
        <v>4.0999999999999996</v>
      </c>
      <c r="CK9" s="6">
        <v>3.9</v>
      </c>
      <c r="CL9" s="7">
        <f t="shared" si="10"/>
        <v>3.6999999999999997</v>
      </c>
      <c r="CM9" s="6">
        <v>87.3</v>
      </c>
      <c r="CN9" s="6">
        <v>76.599999999999994</v>
      </c>
      <c r="CO9" s="6">
        <v>76.8</v>
      </c>
      <c r="CP9" s="7">
        <f t="shared" si="26"/>
        <v>80.233333333333334</v>
      </c>
      <c r="CQ9" s="6">
        <v>3.45</v>
      </c>
      <c r="CR9" s="6">
        <v>3.95</v>
      </c>
      <c r="CS9" s="6">
        <v>4</v>
      </c>
      <c r="CT9" s="7">
        <f t="shared" si="11"/>
        <v>3.8000000000000003</v>
      </c>
      <c r="CU9" s="6">
        <v>85.1</v>
      </c>
      <c r="CV9" s="6">
        <v>75.900000000000006</v>
      </c>
      <c r="CW9" s="6">
        <v>80.599999999999994</v>
      </c>
      <c r="CX9" s="7">
        <f t="shared" si="12"/>
        <v>80.533333333333331</v>
      </c>
      <c r="CY9" s="6">
        <v>2.95</v>
      </c>
      <c r="CZ9" s="6">
        <v>4</v>
      </c>
      <c r="DA9" s="6">
        <v>3.8</v>
      </c>
      <c r="DB9" s="7">
        <f t="shared" si="13"/>
        <v>3.5833333333333335</v>
      </c>
      <c r="DC9" s="6">
        <v>83.9</v>
      </c>
      <c r="DD9" s="6">
        <v>78.7</v>
      </c>
      <c r="DE9" s="6">
        <v>77.5</v>
      </c>
      <c r="DF9" s="7">
        <f t="shared" si="14"/>
        <v>80.033333333333346</v>
      </c>
      <c r="DG9" s="6">
        <v>2.95</v>
      </c>
      <c r="DH9" s="6">
        <v>3.9</v>
      </c>
      <c r="DI9" s="6">
        <v>3.7</v>
      </c>
      <c r="DJ9" s="7">
        <f t="shared" si="15"/>
        <v>3.5166666666666671</v>
      </c>
      <c r="DK9" s="6" t="s">
        <v>311</v>
      </c>
      <c r="DL9" s="6">
        <v>81.5</v>
      </c>
      <c r="DM9" s="6">
        <v>80.7</v>
      </c>
      <c r="DN9" s="7">
        <f t="shared" si="16"/>
        <v>81.099999999999994</v>
      </c>
      <c r="DO9" s="6">
        <v>3.35</v>
      </c>
      <c r="DP9" s="6">
        <v>3.8</v>
      </c>
      <c r="DQ9" s="6">
        <v>3.9</v>
      </c>
      <c r="DR9" s="7">
        <f t="shared" si="22"/>
        <v>3.6833333333333336</v>
      </c>
      <c r="DS9" s="6">
        <v>87</v>
      </c>
      <c r="DT9" s="6">
        <v>79.099999999999994</v>
      </c>
      <c r="DU9" s="6">
        <v>81.2</v>
      </c>
      <c r="DV9" s="7">
        <f t="shared" si="17"/>
        <v>82.433333333333337</v>
      </c>
      <c r="DW9" s="6">
        <v>3.1</v>
      </c>
      <c r="DX9" s="6">
        <v>3.75</v>
      </c>
      <c r="DY9" s="6">
        <v>3.9</v>
      </c>
      <c r="DZ9" s="7">
        <f t="shared" si="23"/>
        <v>3.5833333333333335</v>
      </c>
      <c r="EA9" s="6">
        <v>85.9</v>
      </c>
      <c r="EB9" s="6">
        <v>75.5</v>
      </c>
      <c r="EC9" s="6">
        <v>79.599999999999994</v>
      </c>
      <c r="ED9" s="7">
        <f t="shared" si="18"/>
        <v>80.333333333333329</v>
      </c>
      <c r="EE9" s="6">
        <v>2.7</v>
      </c>
      <c r="EF9" s="6">
        <v>4</v>
      </c>
      <c r="EG9" s="6">
        <v>3.8</v>
      </c>
      <c r="EH9" s="7">
        <f t="shared" si="19"/>
        <v>3.5</v>
      </c>
      <c r="EJ9" s="6">
        <v>3.56</v>
      </c>
      <c r="EK9" s="6">
        <v>2.56</v>
      </c>
      <c r="EL9" s="6">
        <v>2.7</v>
      </c>
      <c r="EM9" s="9">
        <f t="shared" si="20"/>
        <v>2.94</v>
      </c>
      <c r="EN9" s="6" t="s">
        <v>198</v>
      </c>
      <c r="EO9" s="6">
        <v>0.6</v>
      </c>
      <c r="EP9" s="6">
        <v>0.6</v>
      </c>
      <c r="EQ9" s="6">
        <v>0.6</v>
      </c>
      <c r="ER9" s="9">
        <f t="shared" si="21"/>
        <v>0.6</v>
      </c>
      <c r="ES9" s="6" t="s">
        <v>197</v>
      </c>
      <c r="ET9" s="6">
        <v>20</v>
      </c>
      <c r="EU9" s="6">
        <v>0</v>
      </c>
      <c r="EV9" s="9">
        <f t="shared" si="25"/>
        <v>0</v>
      </c>
      <c r="EW9" s="9">
        <v>0</v>
      </c>
      <c r="EX9" s="2"/>
    </row>
    <row r="10" spans="1:155" x14ac:dyDescent="0.25">
      <c r="A10" s="6">
        <v>7</v>
      </c>
      <c r="B10" s="16" t="s">
        <v>196</v>
      </c>
      <c r="C10" s="16"/>
      <c r="E10" s="10">
        <v>22</v>
      </c>
      <c r="F10" s="10">
        <v>11</v>
      </c>
      <c r="G10" s="6">
        <v>4</v>
      </c>
      <c r="H10" s="6">
        <v>5</v>
      </c>
      <c r="I10" s="6">
        <v>11</v>
      </c>
      <c r="J10" s="6">
        <v>4</v>
      </c>
      <c r="K10" s="6">
        <v>8</v>
      </c>
      <c r="L10" s="6">
        <v>7</v>
      </c>
      <c r="M10" s="2" t="s">
        <v>195</v>
      </c>
      <c r="O10" s="2" t="s">
        <v>194</v>
      </c>
      <c r="P10" s="2" t="s">
        <v>193</v>
      </c>
      <c r="Q10" s="2" t="s">
        <v>192</v>
      </c>
      <c r="R10" s="2"/>
      <c r="S10" s="2"/>
      <c r="T10" s="2"/>
      <c r="U10" s="2"/>
      <c r="V10" s="2" t="s">
        <v>180</v>
      </c>
      <c r="W10" s="2"/>
      <c r="X10" s="2"/>
      <c r="Y10" s="2"/>
      <c r="Z10" s="2" t="s">
        <v>45</v>
      </c>
      <c r="AA10" s="2"/>
      <c r="AB10" s="2"/>
      <c r="AC10" s="2"/>
      <c r="AD10" s="2" t="s">
        <v>191</v>
      </c>
      <c r="AE10" s="2" t="s">
        <v>190</v>
      </c>
      <c r="AF10" s="2" t="s">
        <v>190</v>
      </c>
      <c r="AG10" s="2" t="s">
        <v>189</v>
      </c>
      <c r="AH10" s="2" t="s">
        <v>188</v>
      </c>
      <c r="AJ10" s="2"/>
      <c r="AK10" s="6">
        <v>36</v>
      </c>
      <c r="AL10" s="6">
        <v>36</v>
      </c>
      <c r="AM10" s="6">
        <v>35</v>
      </c>
      <c r="AN10" s="8">
        <f t="shared" si="0"/>
        <v>35.666666666666664</v>
      </c>
      <c r="AP10" s="6">
        <v>12</v>
      </c>
      <c r="AQ10" s="6">
        <v>3</v>
      </c>
      <c r="AR10" s="6">
        <v>6</v>
      </c>
      <c r="AS10" s="7">
        <f t="shared" si="24"/>
        <v>7</v>
      </c>
      <c r="AU10" s="6" t="s">
        <v>311</v>
      </c>
      <c r="AV10" s="6">
        <v>0</v>
      </c>
      <c r="AW10" s="6">
        <v>0</v>
      </c>
      <c r="AX10" s="6">
        <f t="shared" si="1"/>
        <v>0</v>
      </c>
      <c r="AZ10" s="6">
        <v>1</v>
      </c>
      <c r="BA10" s="6">
        <v>0</v>
      </c>
      <c r="BB10" s="6">
        <v>0</v>
      </c>
      <c r="BC10" s="7">
        <f t="shared" si="2"/>
        <v>0.33333333333333331</v>
      </c>
      <c r="BE10" s="6">
        <v>286</v>
      </c>
      <c r="BF10" s="6">
        <v>238</v>
      </c>
      <c r="BG10" s="6">
        <v>246</v>
      </c>
      <c r="BH10" s="8">
        <f t="shared" si="3"/>
        <v>256.66666666666669</v>
      </c>
      <c r="BI10" s="6">
        <v>135</v>
      </c>
      <c r="BJ10" s="6">
        <v>131</v>
      </c>
      <c r="BK10" s="6">
        <v>115</v>
      </c>
      <c r="BL10" s="8">
        <f t="shared" si="4"/>
        <v>127</v>
      </c>
      <c r="BM10" s="6" t="s">
        <v>187</v>
      </c>
      <c r="BN10" s="6">
        <v>4.8</v>
      </c>
      <c r="BO10" s="6">
        <v>4.7</v>
      </c>
      <c r="BP10" s="6">
        <v>3.48</v>
      </c>
      <c r="BQ10" s="7">
        <f t="shared" si="5"/>
        <v>4.3266666666666671</v>
      </c>
      <c r="BR10" s="6">
        <v>2.2200000000000002</v>
      </c>
      <c r="BS10" s="6">
        <v>2.4</v>
      </c>
      <c r="BT10" s="6">
        <v>2.08</v>
      </c>
      <c r="BU10" s="7">
        <f t="shared" si="6"/>
        <v>2.2333333333333334</v>
      </c>
      <c r="BV10" s="6" t="s">
        <v>187</v>
      </c>
      <c r="BW10" s="6">
        <v>70.2</v>
      </c>
      <c r="BX10" s="6">
        <v>74.8</v>
      </c>
      <c r="BY10" s="6">
        <v>57.7</v>
      </c>
      <c r="BZ10" s="7">
        <f t="shared" si="7"/>
        <v>67.566666666666663</v>
      </c>
      <c r="CA10" s="6">
        <v>3.05</v>
      </c>
      <c r="CB10" s="6">
        <v>3.7</v>
      </c>
      <c r="CC10" s="6">
        <v>3.15</v>
      </c>
      <c r="CD10" s="7">
        <f t="shared" si="8"/>
        <v>3.3000000000000003</v>
      </c>
      <c r="CE10" s="6">
        <v>71.400000000000006</v>
      </c>
      <c r="CF10" s="6">
        <v>75.5</v>
      </c>
      <c r="CG10" s="6">
        <v>59.5</v>
      </c>
      <c r="CH10" s="7">
        <f t="shared" si="9"/>
        <v>68.8</v>
      </c>
      <c r="CI10" s="6">
        <v>2.95</v>
      </c>
      <c r="CJ10" s="6">
        <v>3.8</v>
      </c>
      <c r="CK10" s="6">
        <v>3.05</v>
      </c>
      <c r="CL10" s="7">
        <f t="shared" si="10"/>
        <v>3.2666666666666671</v>
      </c>
      <c r="CM10" s="6">
        <v>67.2</v>
      </c>
      <c r="CN10" s="6">
        <v>74.3</v>
      </c>
      <c r="CO10" s="6">
        <v>58.6</v>
      </c>
      <c r="CP10" s="7">
        <f t="shared" si="26"/>
        <v>66.7</v>
      </c>
      <c r="CQ10" s="6">
        <v>3.2</v>
      </c>
      <c r="CR10" s="6">
        <v>3.6</v>
      </c>
      <c r="CS10" s="6">
        <v>3.2</v>
      </c>
      <c r="CT10" s="7">
        <f t="shared" si="11"/>
        <v>3.3333333333333335</v>
      </c>
      <c r="CU10" s="6">
        <v>68.099999999999994</v>
      </c>
      <c r="CV10" s="6">
        <v>74.900000000000006</v>
      </c>
      <c r="CW10" s="6">
        <v>56.6</v>
      </c>
      <c r="CX10" s="7">
        <f t="shared" si="12"/>
        <v>66.533333333333331</v>
      </c>
      <c r="CY10" s="6">
        <v>3</v>
      </c>
      <c r="CZ10" s="6">
        <v>3.7</v>
      </c>
      <c r="DA10" s="6">
        <v>3.3</v>
      </c>
      <c r="DB10" s="7">
        <f t="shared" si="13"/>
        <v>3.3333333333333335</v>
      </c>
      <c r="DC10" s="6">
        <v>70.900000000000006</v>
      </c>
      <c r="DD10" s="6">
        <v>75</v>
      </c>
      <c r="DE10" s="6">
        <v>52.4</v>
      </c>
      <c r="DF10" s="7">
        <f t="shared" si="14"/>
        <v>66.100000000000009</v>
      </c>
      <c r="DG10" s="6">
        <v>3.05</v>
      </c>
      <c r="DH10" s="6">
        <v>3.5</v>
      </c>
      <c r="DI10" s="6">
        <v>3.1</v>
      </c>
      <c r="DJ10" s="7">
        <f t="shared" si="15"/>
        <v>3.2166666666666668</v>
      </c>
      <c r="DK10" s="6">
        <v>70.900000000000006</v>
      </c>
      <c r="DL10" s="6">
        <v>76.599999999999994</v>
      </c>
      <c r="DM10" s="6">
        <v>59.4</v>
      </c>
      <c r="DN10" s="7">
        <f t="shared" si="16"/>
        <v>68.966666666666669</v>
      </c>
      <c r="DO10" s="6">
        <v>3.05</v>
      </c>
      <c r="DP10" s="6">
        <v>3.9</v>
      </c>
      <c r="DQ10" s="6">
        <v>3</v>
      </c>
      <c r="DR10" s="7">
        <f t="shared" si="22"/>
        <v>3.3166666666666664</v>
      </c>
      <c r="DS10" s="6">
        <v>73</v>
      </c>
      <c r="DT10" s="6">
        <v>76.400000000000006</v>
      </c>
      <c r="DU10" s="6">
        <v>52</v>
      </c>
      <c r="DV10" s="7">
        <f t="shared" si="17"/>
        <v>67.13333333333334</v>
      </c>
      <c r="DW10" s="6">
        <v>2.9</v>
      </c>
      <c r="DX10" s="6">
        <v>3.7</v>
      </c>
      <c r="DY10" s="6">
        <v>3.05</v>
      </c>
      <c r="DZ10" s="7">
        <f t="shared" si="23"/>
        <v>3.2166666666666663</v>
      </c>
      <c r="EA10" s="6">
        <v>78.900000000000006</v>
      </c>
      <c r="EB10" s="6">
        <v>74.7</v>
      </c>
      <c r="EC10" s="6">
        <v>51.3</v>
      </c>
      <c r="ED10" s="7">
        <f t="shared" si="18"/>
        <v>68.300000000000011</v>
      </c>
      <c r="EE10" s="6">
        <v>3.2</v>
      </c>
      <c r="EF10" s="6">
        <v>3.3</v>
      </c>
      <c r="EG10" s="6">
        <v>3.2</v>
      </c>
      <c r="EH10" s="7">
        <f t="shared" si="19"/>
        <v>3.2333333333333329</v>
      </c>
      <c r="EJ10" s="6">
        <v>2</v>
      </c>
      <c r="EK10" s="6">
        <v>2.15</v>
      </c>
      <c r="EL10" s="6">
        <v>1.75</v>
      </c>
      <c r="EM10" s="9">
        <f t="shared" si="20"/>
        <v>1.9666666666666668</v>
      </c>
      <c r="EN10" s="6" t="s">
        <v>186</v>
      </c>
      <c r="EO10" s="6">
        <v>0.35</v>
      </c>
      <c r="EP10" s="6">
        <v>0.45</v>
      </c>
      <c r="EQ10" s="6">
        <v>0.4</v>
      </c>
      <c r="ER10" s="9">
        <f t="shared" si="21"/>
        <v>0.40000000000000008</v>
      </c>
      <c r="ET10" s="6">
        <v>20</v>
      </c>
      <c r="EU10" s="6">
        <v>0</v>
      </c>
      <c r="EV10" s="9">
        <f t="shared" si="25"/>
        <v>0</v>
      </c>
      <c r="EW10" s="9">
        <v>0</v>
      </c>
      <c r="EX10" s="2"/>
    </row>
    <row r="11" spans="1:155" x14ac:dyDescent="0.25">
      <c r="A11" s="6">
        <v>8</v>
      </c>
      <c r="B11" s="16" t="s">
        <v>185</v>
      </c>
      <c r="C11" s="16"/>
      <c r="E11" s="10" t="s">
        <v>184</v>
      </c>
      <c r="F11" s="10" t="s">
        <v>183</v>
      </c>
      <c r="J11" s="6">
        <v>17</v>
      </c>
      <c r="K11" s="6">
        <v>24</v>
      </c>
      <c r="M11" s="2" t="s">
        <v>182</v>
      </c>
      <c r="O11" s="2"/>
      <c r="P11" s="2"/>
      <c r="Q11" s="2"/>
      <c r="R11" s="2" t="s">
        <v>181</v>
      </c>
      <c r="S11" s="2"/>
      <c r="T11" s="2"/>
      <c r="U11" s="2"/>
      <c r="V11" s="2" t="s">
        <v>180</v>
      </c>
      <c r="W11" s="2"/>
      <c r="X11" s="2"/>
      <c r="Y11" s="2"/>
      <c r="Z11" s="2" t="s">
        <v>180</v>
      </c>
      <c r="AA11" s="2"/>
      <c r="AB11" s="2"/>
      <c r="AC11" s="2"/>
      <c r="AD11" s="2" t="s">
        <v>179</v>
      </c>
      <c r="AE11" s="2"/>
      <c r="AF11" s="2"/>
      <c r="AG11" s="2"/>
      <c r="AH11" s="2" t="s">
        <v>178</v>
      </c>
      <c r="AJ11" s="2"/>
      <c r="AK11" s="6">
        <v>49</v>
      </c>
      <c r="AL11" s="6">
        <v>50</v>
      </c>
      <c r="AM11" s="6" t="s">
        <v>311</v>
      </c>
      <c r="AN11" s="8">
        <f t="shared" si="0"/>
        <v>49.5</v>
      </c>
      <c r="AP11" s="6">
        <v>1</v>
      </c>
      <c r="AQ11" s="6">
        <v>10</v>
      </c>
      <c r="AR11" s="6" t="s">
        <v>311</v>
      </c>
      <c r="AS11" s="7">
        <f t="shared" si="24"/>
        <v>5.5</v>
      </c>
      <c r="AU11" s="6">
        <v>0</v>
      </c>
      <c r="AV11" s="6">
        <v>2</v>
      </c>
      <c r="AW11" s="6" t="s">
        <v>311</v>
      </c>
      <c r="AX11" s="6">
        <f t="shared" si="1"/>
        <v>1</v>
      </c>
      <c r="AZ11" s="6">
        <v>12</v>
      </c>
      <c r="BA11" s="6">
        <v>0</v>
      </c>
      <c r="BB11" s="6" t="s">
        <v>311</v>
      </c>
      <c r="BC11" s="7">
        <f t="shared" si="2"/>
        <v>6</v>
      </c>
      <c r="BE11" s="6">
        <v>620.5</v>
      </c>
      <c r="BF11" s="6">
        <v>579</v>
      </c>
      <c r="BG11" s="6" t="s">
        <v>311</v>
      </c>
      <c r="BH11" s="8">
        <f t="shared" si="3"/>
        <v>599.75</v>
      </c>
      <c r="BI11" s="6">
        <v>159</v>
      </c>
      <c r="BJ11" s="6">
        <v>166</v>
      </c>
      <c r="BK11" s="6" t="s">
        <v>311</v>
      </c>
      <c r="BL11" s="8">
        <f t="shared" si="4"/>
        <v>162.5</v>
      </c>
      <c r="BN11" s="6">
        <v>6.9</v>
      </c>
      <c r="BO11" s="6">
        <v>7.3</v>
      </c>
      <c r="BP11" s="6" t="s">
        <v>311</v>
      </c>
      <c r="BQ11" s="7">
        <f t="shared" si="5"/>
        <v>7.1</v>
      </c>
      <c r="BR11" s="6">
        <v>4.0999999999999996</v>
      </c>
      <c r="BS11" s="6">
        <v>3.34</v>
      </c>
      <c r="BT11" s="6" t="s">
        <v>311</v>
      </c>
      <c r="BU11" s="7">
        <f t="shared" si="6"/>
        <v>3.7199999999999998</v>
      </c>
      <c r="BW11" s="6">
        <v>77</v>
      </c>
      <c r="BX11" s="6">
        <v>91</v>
      </c>
      <c r="BY11" s="6" t="s">
        <v>311</v>
      </c>
      <c r="BZ11" s="7">
        <f t="shared" si="7"/>
        <v>84</v>
      </c>
      <c r="CA11" s="6">
        <v>4.9000000000000004</v>
      </c>
      <c r="CB11" s="6">
        <v>4.5</v>
      </c>
      <c r="CC11" s="6" t="s">
        <v>311</v>
      </c>
      <c r="CD11" s="7">
        <f t="shared" si="8"/>
        <v>4.7</v>
      </c>
      <c r="CE11" s="6">
        <v>79</v>
      </c>
      <c r="CF11" s="6">
        <v>91.2</v>
      </c>
      <c r="CG11" s="6" t="s">
        <v>311</v>
      </c>
      <c r="CH11" s="7">
        <f t="shared" si="9"/>
        <v>85.1</v>
      </c>
      <c r="CI11" s="6">
        <v>5.2</v>
      </c>
      <c r="CJ11" s="6">
        <v>4.9000000000000004</v>
      </c>
      <c r="CK11" s="6" t="s">
        <v>311</v>
      </c>
      <c r="CL11" s="7">
        <f t="shared" si="10"/>
        <v>5.0500000000000007</v>
      </c>
      <c r="CM11" s="6">
        <v>76.2</v>
      </c>
      <c r="CN11" s="6">
        <v>89.2</v>
      </c>
      <c r="CO11" s="6" t="s">
        <v>311</v>
      </c>
      <c r="CP11" s="7">
        <f t="shared" si="26"/>
        <v>82.7</v>
      </c>
      <c r="CQ11" s="6">
        <v>4.8</v>
      </c>
      <c r="CR11" s="6">
        <v>4.8</v>
      </c>
      <c r="CS11" s="6" t="s">
        <v>311</v>
      </c>
      <c r="CT11" s="7">
        <f t="shared" si="11"/>
        <v>4.8</v>
      </c>
      <c r="CU11" s="6">
        <v>85.8</v>
      </c>
      <c r="CV11" s="6">
        <v>92.7</v>
      </c>
      <c r="CW11" s="6" t="s">
        <v>311</v>
      </c>
      <c r="CX11" s="7">
        <f t="shared" si="12"/>
        <v>89.25</v>
      </c>
      <c r="CY11" s="6">
        <v>4.3499999999999996</v>
      </c>
      <c r="CZ11" s="6">
        <v>4.3</v>
      </c>
      <c r="DA11" s="6" t="s">
        <v>311</v>
      </c>
      <c r="DB11" s="7">
        <f t="shared" si="13"/>
        <v>4.3249999999999993</v>
      </c>
      <c r="DC11" s="6">
        <v>85.5</v>
      </c>
      <c r="DD11" s="6">
        <v>85.3</v>
      </c>
      <c r="DE11" s="6" t="s">
        <v>311</v>
      </c>
      <c r="DF11" s="7">
        <f t="shared" si="14"/>
        <v>85.4</v>
      </c>
      <c r="DG11" s="6">
        <v>4.75</v>
      </c>
      <c r="DH11" s="6">
        <v>4.8</v>
      </c>
      <c r="DI11" s="6" t="s">
        <v>311</v>
      </c>
      <c r="DJ11" s="7">
        <f t="shared" si="15"/>
        <v>4.7750000000000004</v>
      </c>
      <c r="DK11" s="6">
        <v>78.3</v>
      </c>
      <c r="DL11" s="6">
        <v>85.5</v>
      </c>
      <c r="DM11" s="6" t="s">
        <v>311</v>
      </c>
      <c r="DN11" s="7">
        <f t="shared" si="16"/>
        <v>81.900000000000006</v>
      </c>
      <c r="DO11" s="6">
        <v>5</v>
      </c>
      <c r="DP11" s="6">
        <v>4.8</v>
      </c>
      <c r="DQ11" s="6" t="s">
        <v>311</v>
      </c>
      <c r="DR11" s="7">
        <f t="shared" si="22"/>
        <v>4.9000000000000004</v>
      </c>
      <c r="DS11" s="6">
        <v>87.5</v>
      </c>
      <c r="DT11" s="6">
        <v>91.2</v>
      </c>
      <c r="DU11" s="6" t="s">
        <v>311</v>
      </c>
      <c r="DV11" s="7">
        <f t="shared" si="17"/>
        <v>89.35</v>
      </c>
      <c r="DW11" s="6">
        <v>4.0999999999999996</v>
      </c>
      <c r="DX11" s="6">
        <v>4.6500000000000004</v>
      </c>
      <c r="DY11" s="6" t="s">
        <v>311</v>
      </c>
      <c r="DZ11" s="7">
        <f t="shared" si="23"/>
        <v>4.375</v>
      </c>
      <c r="EA11" s="6">
        <v>84.6</v>
      </c>
      <c r="EB11" s="6">
        <v>84.5</v>
      </c>
      <c r="EC11" s="6" t="s">
        <v>311</v>
      </c>
      <c r="ED11" s="7">
        <f t="shared" si="18"/>
        <v>84.55</v>
      </c>
      <c r="EE11" s="6">
        <v>4.5999999999999996</v>
      </c>
      <c r="EF11" s="6">
        <v>4.5</v>
      </c>
      <c r="EG11" s="6" t="s">
        <v>311</v>
      </c>
      <c r="EH11" s="7">
        <f t="shared" si="19"/>
        <v>4.55</v>
      </c>
      <c r="EJ11" s="6">
        <v>2.67</v>
      </c>
      <c r="EK11" s="6">
        <v>2.16</v>
      </c>
      <c r="EM11" s="9">
        <f t="shared" si="20"/>
        <v>2.415</v>
      </c>
      <c r="EO11" s="6">
        <v>1.25</v>
      </c>
      <c r="EP11" s="6">
        <v>1.66</v>
      </c>
      <c r="EQ11" s="6" t="s">
        <v>311</v>
      </c>
      <c r="ER11" s="9">
        <f t="shared" si="21"/>
        <v>1.4550000000000001</v>
      </c>
      <c r="ET11" s="6">
        <v>20</v>
      </c>
      <c r="EU11" s="6">
        <v>1</v>
      </c>
      <c r="EV11" s="9">
        <f t="shared" si="25"/>
        <v>0.05</v>
      </c>
      <c r="EW11" s="9">
        <v>1</v>
      </c>
      <c r="EX11" s="2"/>
    </row>
    <row r="12" spans="1:155" x14ac:dyDescent="0.25">
      <c r="A12" s="6">
        <v>9</v>
      </c>
      <c r="B12" s="16" t="s">
        <v>177</v>
      </c>
      <c r="C12" s="16"/>
      <c r="D12" s="6" t="s">
        <v>176</v>
      </c>
      <c r="E12" s="10">
        <v>19</v>
      </c>
      <c r="F12" s="10">
        <v>12</v>
      </c>
      <c r="G12" s="6">
        <v>9</v>
      </c>
      <c r="H12" s="6">
        <v>13</v>
      </c>
      <c r="I12" s="6">
        <v>15</v>
      </c>
      <c r="J12" s="6">
        <v>4</v>
      </c>
      <c r="K12" s="6">
        <v>6</v>
      </c>
      <c r="L12" s="6">
        <v>5</v>
      </c>
      <c r="M12" s="2"/>
      <c r="O12" s="2" t="s">
        <v>175</v>
      </c>
      <c r="P12" s="2" t="s">
        <v>174</v>
      </c>
      <c r="Q12" s="2" t="s">
        <v>173</v>
      </c>
      <c r="R12" s="2" t="s">
        <v>157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 t="s">
        <v>172</v>
      </c>
      <c r="AE12" s="2"/>
      <c r="AF12" s="2"/>
      <c r="AG12" s="2"/>
      <c r="AH12" s="2" t="s">
        <v>171</v>
      </c>
      <c r="AJ12" s="2"/>
      <c r="AK12" s="6">
        <v>41</v>
      </c>
      <c r="AL12" s="6">
        <v>35</v>
      </c>
      <c r="AM12" s="6">
        <v>37</v>
      </c>
      <c r="AN12" s="8">
        <f t="shared" si="0"/>
        <v>37.666666666666664</v>
      </c>
      <c r="AP12" s="6">
        <v>2</v>
      </c>
      <c r="AQ12" s="6">
        <v>6</v>
      </c>
      <c r="AR12" s="6">
        <v>3</v>
      </c>
      <c r="AS12" s="7">
        <f t="shared" si="24"/>
        <v>3.6666666666666665</v>
      </c>
      <c r="AU12" s="6">
        <v>2</v>
      </c>
      <c r="AV12" s="6">
        <v>0</v>
      </c>
      <c r="AW12" s="6">
        <v>0</v>
      </c>
      <c r="AX12" s="7">
        <f t="shared" si="1"/>
        <v>0.66666666666666663</v>
      </c>
      <c r="AZ12" s="6">
        <v>0</v>
      </c>
      <c r="BA12" s="6">
        <v>0</v>
      </c>
      <c r="BB12" s="6">
        <v>0</v>
      </c>
      <c r="BC12" s="7">
        <f t="shared" si="2"/>
        <v>0</v>
      </c>
      <c r="BE12" s="6">
        <v>452</v>
      </c>
      <c r="BF12" s="6">
        <v>418.5</v>
      </c>
      <c r="BG12" s="6">
        <v>343</v>
      </c>
      <c r="BH12" s="8">
        <f t="shared" si="3"/>
        <v>404.5</v>
      </c>
      <c r="BI12" s="6">
        <v>143</v>
      </c>
      <c r="BJ12" s="6">
        <v>144</v>
      </c>
      <c r="BK12" s="6">
        <v>131</v>
      </c>
      <c r="BL12" s="8">
        <f t="shared" si="4"/>
        <v>139.33333333333334</v>
      </c>
      <c r="BN12" s="6">
        <v>5.08</v>
      </c>
      <c r="BO12" s="6">
        <v>4.74</v>
      </c>
      <c r="BP12" s="6">
        <v>4.24</v>
      </c>
      <c r="BQ12" s="7">
        <f t="shared" si="5"/>
        <v>4.6866666666666665</v>
      </c>
      <c r="BR12" s="6">
        <v>2.94</v>
      </c>
      <c r="BS12" s="6">
        <v>2.56</v>
      </c>
      <c r="BT12" s="6">
        <v>2.4</v>
      </c>
      <c r="BU12" s="7">
        <f t="shared" si="6"/>
        <v>2.6333333333333333</v>
      </c>
      <c r="BW12" s="6">
        <v>85</v>
      </c>
      <c r="BX12" s="6">
        <v>85.6</v>
      </c>
      <c r="BY12" s="6">
        <v>76.2</v>
      </c>
      <c r="BZ12" s="7">
        <f t="shared" si="7"/>
        <v>82.266666666666666</v>
      </c>
      <c r="CA12" s="6">
        <v>3.9</v>
      </c>
      <c r="CB12" s="6">
        <v>3.9</v>
      </c>
      <c r="CC12" s="6">
        <v>3.6</v>
      </c>
      <c r="CD12" s="7">
        <f t="shared" si="8"/>
        <v>3.8000000000000003</v>
      </c>
      <c r="CE12" s="6">
        <v>75.599999999999994</v>
      </c>
      <c r="CF12" s="6">
        <v>86.5</v>
      </c>
      <c r="CG12" s="6">
        <v>76</v>
      </c>
      <c r="CH12" s="7">
        <f t="shared" si="9"/>
        <v>79.36666666666666</v>
      </c>
      <c r="CI12" s="6">
        <v>3.9</v>
      </c>
      <c r="CJ12" s="6">
        <v>4</v>
      </c>
      <c r="CK12" s="6">
        <v>3.6</v>
      </c>
      <c r="CL12" s="7">
        <f t="shared" si="10"/>
        <v>3.8333333333333335</v>
      </c>
      <c r="CM12" s="6">
        <v>83.7</v>
      </c>
      <c r="CN12" s="6">
        <v>86.2</v>
      </c>
      <c r="CO12" s="6">
        <v>75.3</v>
      </c>
      <c r="CP12" s="7">
        <f t="shared" si="26"/>
        <v>81.733333333333334</v>
      </c>
      <c r="CQ12" s="6">
        <v>3.96</v>
      </c>
      <c r="CR12" s="6">
        <v>3.6</v>
      </c>
      <c r="CS12" s="6">
        <v>3.3</v>
      </c>
      <c r="CT12" s="7">
        <f t="shared" si="11"/>
        <v>3.6199999999999997</v>
      </c>
      <c r="CU12" s="6">
        <v>80.5</v>
      </c>
      <c r="CV12" s="6">
        <v>86.7</v>
      </c>
      <c r="CW12" s="6">
        <v>76.7</v>
      </c>
      <c r="CX12" s="7">
        <f t="shared" si="12"/>
        <v>81.3</v>
      </c>
      <c r="CY12" s="6">
        <v>3.9</v>
      </c>
      <c r="CZ12" s="6">
        <v>3.7</v>
      </c>
      <c r="DA12" s="6">
        <v>3.5</v>
      </c>
      <c r="DB12" s="7">
        <f t="shared" si="13"/>
        <v>3.6999999999999997</v>
      </c>
      <c r="DC12" s="6">
        <v>79.8</v>
      </c>
      <c r="DD12" s="6">
        <v>84.7</v>
      </c>
      <c r="DE12" s="6">
        <v>75.7</v>
      </c>
      <c r="DF12" s="7">
        <f t="shared" si="14"/>
        <v>80.066666666666663</v>
      </c>
      <c r="DG12" s="6">
        <v>3.8</v>
      </c>
      <c r="DH12" s="6">
        <v>3.95</v>
      </c>
      <c r="DI12" s="6">
        <v>3.4</v>
      </c>
      <c r="DJ12" s="7">
        <f t="shared" si="15"/>
        <v>3.7166666666666668</v>
      </c>
      <c r="DK12" s="6">
        <v>84.5</v>
      </c>
      <c r="DL12" s="6">
        <v>83.9</v>
      </c>
      <c r="DM12" s="6">
        <v>75.900000000000006</v>
      </c>
      <c r="DN12" s="7">
        <f t="shared" si="16"/>
        <v>81.433333333333337</v>
      </c>
      <c r="DO12" s="6">
        <v>3.7</v>
      </c>
      <c r="DP12" s="6">
        <v>3.9</v>
      </c>
      <c r="DQ12" s="6">
        <v>3.3</v>
      </c>
      <c r="DR12" s="7">
        <f t="shared" si="22"/>
        <v>3.6333333333333329</v>
      </c>
      <c r="DS12" s="6">
        <v>81</v>
      </c>
      <c r="DT12" s="6">
        <v>82.5</v>
      </c>
      <c r="DU12" s="6">
        <v>75.5</v>
      </c>
      <c r="DV12" s="7">
        <f t="shared" si="17"/>
        <v>79.666666666666671</v>
      </c>
      <c r="DW12" s="6">
        <v>3.8</v>
      </c>
      <c r="DX12" s="6">
        <v>3.75</v>
      </c>
      <c r="DY12" s="6">
        <v>3.4</v>
      </c>
      <c r="DZ12" s="7">
        <f t="shared" si="23"/>
        <v>3.65</v>
      </c>
      <c r="EA12" s="6">
        <v>83.2</v>
      </c>
      <c r="EB12" s="6">
        <v>85.3</v>
      </c>
      <c r="EC12" s="6">
        <v>76.099999999999994</v>
      </c>
      <c r="ED12" s="7">
        <f t="shared" si="18"/>
        <v>81.533333333333331</v>
      </c>
      <c r="EE12" s="6">
        <v>3.75</v>
      </c>
      <c r="EF12" s="6">
        <v>4.0999999999999996</v>
      </c>
      <c r="EG12" s="6">
        <v>3.2</v>
      </c>
      <c r="EH12" s="7">
        <f t="shared" si="19"/>
        <v>3.6833333333333336</v>
      </c>
      <c r="EJ12" s="6">
        <v>2.27</v>
      </c>
      <c r="EK12" s="6">
        <v>2.2000000000000002</v>
      </c>
      <c r="EL12" s="6">
        <v>2.2799999999999998</v>
      </c>
      <c r="EM12" s="9">
        <f t="shared" si="20"/>
        <v>2.25</v>
      </c>
      <c r="EO12" s="6">
        <v>0.86</v>
      </c>
      <c r="EP12" s="6">
        <v>0.59</v>
      </c>
      <c r="EQ12" s="6">
        <v>0.47</v>
      </c>
      <c r="ER12" s="9">
        <f t="shared" si="21"/>
        <v>0.64</v>
      </c>
      <c r="ET12" s="6">
        <v>20</v>
      </c>
      <c r="EU12" s="6">
        <v>1</v>
      </c>
      <c r="EV12" s="9">
        <f t="shared" si="25"/>
        <v>0.05</v>
      </c>
      <c r="EW12" s="9">
        <v>1</v>
      </c>
      <c r="EX12" s="2"/>
    </row>
    <row r="13" spans="1:155" x14ac:dyDescent="0.25">
      <c r="A13" s="6">
        <v>10</v>
      </c>
      <c r="B13" s="16" t="s">
        <v>170</v>
      </c>
      <c r="C13" s="16"/>
      <c r="E13" s="10" t="s">
        <v>169</v>
      </c>
      <c r="F13" s="10">
        <v>14</v>
      </c>
      <c r="G13" s="6">
        <v>3</v>
      </c>
      <c r="H13" s="6">
        <v>4</v>
      </c>
      <c r="I13" s="6">
        <v>5</v>
      </c>
      <c r="J13" s="6">
        <v>4</v>
      </c>
      <c r="K13" s="6">
        <v>6</v>
      </c>
      <c r="L13" s="6">
        <v>12</v>
      </c>
      <c r="M13" s="2" t="s">
        <v>168</v>
      </c>
      <c r="O13" s="2" t="s">
        <v>167</v>
      </c>
      <c r="P13" s="2" t="s">
        <v>166</v>
      </c>
      <c r="Q13" s="2" t="s">
        <v>165</v>
      </c>
      <c r="R13" s="2" t="s">
        <v>164</v>
      </c>
      <c r="S13" s="2"/>
      <c r="T13" s="2"/>
      <c r="U13" s="2"/>
      <c r="V13" s="2"/>
      <c r="W13" s="2"/>
      <c r="X13" s="2"/>
      <c r="Y13" s="2" t="s">
        <v>163</v>
      </c>
      <c r="Z13" s="2"/>
      <c r="AA13" s="2"/>
      <c r="AB13" s="2"/>
      <c r="AC13" s="2"/>
      <c r="AD13" s="2" t="s">
        <v>162</v>
      </c>
      <c r="AE13" s="2"/>
      <c r="AF13" s="2"/>
      <c r="AG13" s="2"/>
      <c r="AH13" s="2" t="s">
        <v>161</v>
      </c>
      <c r="AJ13" s="2" t="s">
        <v>160</v>
      </c>
      <c r="AK13" s="6">
        <v>41</v>
      </c>
      <c r="AL13" s="6">
        <v>35</v>
      </c>
      <c r="AM13" s="6">
        <v>36</v>
      </c>
      <c r="AN13" s="8">
        <f t="shared" si="0"/>
        <v>37.333333333333336</v>
      </c>
      <c r="AP13" s="6">
        <v>2</v>
      </c>
      <c r="AQ13" s="6">
        <v>7</v>
      </c>
      <c r="AR13" s="6">
        <v>0</v>
      </c>
      <c r="AS13" s="7">
        <f t="shared" si="24"/>
        <v>3</v>
      </c>
      <c r="AU13" s="6">
        <v>1</v>
      </c>
      <c r="AV13" s="6">
        <v>0</v>
      </c>
      <c r="AW13" s="6">
        <v>0</v>
      </c>
      <c r="AX13" s="7">
        <f t="shared" si="1"/>
        <v>0.33333333333333331</v>
      </c>
      <c r="AZ13" s="6">
        <v>3</v>
      </c>
      <c r="BA13" s="6">
        <v>2</v>
      </c>
      <c r="BB13" s="6">
        <v>0</v>
      </c>
      <c r="BC13" s="7">
        <f t="shared" si="2"/>
        <v>1.6666666666666667</v>
      </c>
      <c r="BE13" s="6">
        <v>462</v>
      </c>
      <c r="BF13" s="6">
        <v>607</v>
      </c>
      <c r="BG13" s="6">
        <v>464.5</v>
      </c>
      <c r="BH13" s="8">
        <f t="shared" si="3"/>
        <v>511.16666666666669</v>
      </c>
      <c r="BI13" s="6">
        <v>146</v>
      </c>
      <c r="BJ13" s="6">
        <v>176</v>
      </c>
      <c r="BK13" s="6">
        <v>164</v>
      </c>
      <c r="BL13" s="8">
        <f t="shared" si="4"/>
        <v>162</v>
      </c>
      <c r="BN13" s="6">
        <v>5.5</v>
      </c>
      <c r="BO13" s="6">
        <v>7.2</v>
      </c>
      <c r="BP13" s="6">
        <v>6.02</v>
      </c>
      <c r="BQ13" s="7">
        <f t="shared" si="5"/>
        <v>6.2399999999999993</v>
      </c>
      <c r="BR13" s="6">
        <v>2.95</v>
      </c>
      <c r="BS13" s="6">
        <v>4.1500000000000004</v>
      </c>
      <c r="BT13" s="6">
        <v>3.5</v>
      </c>
      <c r="BU13" s="7">
        <f t="shared" si="6"/>
        <v>3.5333333333333337</v>
      </c>
      <c r="BW13" s="6">
        <v>97.2</v>
      </c>
      <c r="BX13" s="6">
        <v>93.2</v>
      </c>
      <c r="BY13" s="6">
        <v>86.3</v>
      </c>
      <c r="BZ13" s="7">
        <f t="shared" si="7"/>
        <v>92.233333333333334</v>
      </c>
      <c r="CA13" s="6">
        <v>4.9000000000000004</v>
      </c>
      <c r="CB13" s="6">
        <v>4.3</v>
      </c>
      <c r="CC13" s="6">
        <v>4.5</v>
      </c>
      <c r="CD13" s="7">
        <f t="shared" si="8"/>
        <v>4.5666666666666664</v>
      </c>
      <c r="CE13" s="6">
        <v>89.2</v>
      </c>
      <c r="CF13" s="6">
        <v>94.7</v>
      </c>
      <c r="CG13" s="6">
        <v>86.4</v>
      </c>
      <c r="CH13" s="7">
        <f t="shared" si="9"/>
        <v>90.100000000000009</v>
      </c>
      <c r="CI13" s="6">
        <v>5</v>
      </c>
      <c r="CJ13" s="6">
        <v>4.25</v>
      </c>
      <c r="CK13" s="6">
        <v>4.45</v>
      </c>
      <c r="CL13" s="7">
        <f t="shared" si="10"/>
        <v>4.5666666666666664</v>
      </c>
      <c r="CM13" s="6">
        <v>88.4</v>
      </c>
      <c r="CN13" s="6">
        <v>94.3</v>
      </c>
      <c r="CO13" s="6">
        <v>87.3</v>
      </c>
      <c r="CP13" s="7">
        <f t="shared" si="26"/>
        <v>90</v>
      </c>
      <c r="CQ13" s="6">
        <v>4.9000000000000004</v>
      </c>
      <c r="CR13" s="6">
        <v>4.0999999999999996</v>
      </c>
      <c r="CS13" s="6">
        <v>4.5999999999999996</v>
      </c>
      <c r="CT13" s="7">
        <f t="shared" si="11"/>
        <v>4.5333333333333332</v>
      </c>
      <c r="CU13" s="6">
        <v>83.9</v>
      </c>
      <c r="CV13" s="6">
        <v>92.4</v>
      </c>
      <c r="CW13" s="6">
        <v>86.4</v>
      </c>
      <c r="CX13" s="7">
        <f t="shared" si="12"/>
        <v>87.566666666666677</v>
      </c>
      <c r="CY13" s="6">
        <v>4.8499999999999996</v>
      </c>
      <c r="CZ13" s="6">
        <v>4.3</v>
      </c>
      <c r="DA13" s="6">
        <v>4.55</v>
      </c>
      <c r="DB13" s="7">
        <f t="shared" si="13"/>
        <v>4.5666666666666664</v>
      </c>
      <c r="DC13" s="6">
        <v>89.2</v>
      </c>
      <c r="DD13" s="6">
        <v>92.1</v>
      </c>
      <c r="DE13" s="6">
        <v>85.5</v>
      </c>
      <c r="DF13" s="7">
        <f t="shared" si="14"/>
        <v>88.933333333333337</v>
      </c>
      <c r="DG13" s="6">
        <v>4.8</v>
      </c>
      <c r="DH13" s="6">
        <v>4.8</v>
      </c>
      <c r="DI13" s="6">
        <v>4.25</v>
      </c>
      <c r="DJ13" s="7">
        <f t="shared" si="15"/>
        <v>4.6166666666666663</v>
      </c>
      <c r="DK13" s="6">
        <v>92.8</v>
      </c>
      <c r="DL13" s="6">
        <v>93.9</v>
      </c>
      <c r="DM13" s="6">
        <v>87.7</v>
      </c>
      <c r="DN13" s="7">
        <f t="shared" si="16"/>
        <v>91.466666666666654</v>
      </c>
      <c r="DO13" s="6">
        <v>4.8</v>
      </c>
      <c r="DP13" s="6">
        <v>4.5</v>
      </c>
      <c r="DQ13" s="6">
        <v>4.25</v>
      </c>
      <c r="DR13" s="7">
        <f t="shared" si="22"/>
        <v>4.5166666666666666</v>
      </c>
      <c r="DS13" s="6">
        <v>89.3</v>
      </c>
      <c r="DT13" s="6">
        <v>92.7</v>
      </c>
      <c r="DU13" s="6">
        <v>88</v>
      </c>
      <c r="DV13" s="7">
        <f t="shared" si="17"/>
        <v>90</v>
      </c>
      <c r="DW13" s="6">
        <v>4.7</v>
      </c>
      <c r="DX13" s="6">
        <v>4.7</v>
      </c>
      <c r="DY13" s="6">
        <v>4.1500000000000004</v>
      </c>
      <c r="DZ13" s="7">
        <f t="shared" si="23"/>
        <v>4.5166666666666666</v>
      </c>
      <c r="EA13" s="6">
        <v>88.4</v>
      </c>
      <c r="EB13" s="6">
        <v>93.1</v>
      </c>
      <c r="EC13" s="6">
        <v>88</v>
      </c>
      <c r="ED13" s="7">
        <f t="shared" si="18"/>
        <v>89.833333333333329</v>
      </c>
      <c r="EE13" s="6">
        <v>4.8</v>
      </c>
      <c r="EF13" s="6">
        <v>4.8</v>
      </c>
      <c r="EG13" s="6">
        <v>4.2</v>
      </c>
      <c r="EH13" s="7">
        <f t="shared" si="19"/>
        <v>4.6000000000000005</v>
      </c>
      <c r="EJ13" s="6">
        <v>2.2599999999999998</v>
      </c>
      <c r="EK13" s="6">
        <v>2.5</v>
      </c>
      <c r="EL13" s="6">
        <v>2.2400000000000002</v>
      </c>
      <c r="EM13" s="9">
        <f t="shared" si="20"/>
        <v>2.3333333333333335</v>
      </c>
      <c r="EO13" s="6">
        <v>0.94</v>
      </c>
      <c r="EP13" s="6">
        <v>1.6</v>
      </c>
      <c r="EQ13" s="6">
        <v>1.1200000000000001</v>
      </c>
      <c r="ER13" s="9">
        <f t="shared" si="21"/>
        <v>1.22</v>
      </c>
      <c r="ET13" s="6">
        <v>20</v>
      </c>
      <c r="EU13" s="6">
        <v>7</v>
      </c>
      <c r="EV13" s="9">
        <f t="shared" si="25"/>
        <v>0.35</v>
      </c>
      <c r="EW13" s="9">
        <v>1</v>
      </c>
      <c r="EX13" s="2"/>
    </row>
    <row r="14" spans="1:155" x14ac:dyDescent="0.25">
      <c r="A14" s="6">
        <v>11</v>
      </c>
      <c r="B14" s="16" t="s">
        <v>159</v>
      </c>
      <c r="C14" s="16"/>
      <c r="E14" s="10">
        <v>28</v>
      </c>
      <c r="F14" s="10">
        <v>5</v>
      </c>
      <c r="G14" s="6">
        <v>15</v>
      </c>
      <c r="H14" s="6">
        <v>9</v>
      </c>
      <c r="I14" s="6">
        <v>13</v>
      </c>
      <c r="J14" s="6">
        <v>2</v>
      </c>
      <c r="K14" s="6">
        <v>3</v>
      </c>
      <c r="L14" s="6">
        <v>4</v>
      </c>
      <c r="M14" s="2" t="s">
        <v>158</v>
      </c>
      <c r="O14" s="2" t="s">
        <v>157</v>
      </c>
      <c r="P14" s="2" t="s">
        <v>156</v>
      </c>
      <c r="Q14" s="2" t="s">
        <v>155</v>
      </c>
      <c r="R14" s="2"/>
      <c r="S14" s="2" t="s">
        <v>154</v>
      </c>
      <c r="T14" s="2" t="s">
        <v>153</v>
      </c>
      <c r="U14" s="2"/>
      <c r="V14" s="2"/>
      <c r="W14" s="2"/>
      <c r="X14" s="2"/>
      <c r="Y14" s="2"/>
      <c r="Z14" s="2" t="s">
        <v>152</v>
      </c>
      <c r="AA14" s="2"/>
      <c r="AB14" s="2"/>
      <c r="AC14" s="2"/>
      <c r="AD14" s="2" t="s">
        <v>151</v>
      </c>
      <c r="AE14" s="2"/>
      <c r="AF14" s="2"/>
      <c r="AG14" s="2"/>
      <c r="AH14" s="2" t="s">
        <v>150</v>
      </c>
      <c r="AJ14" s="2"/>
      <c r="AK14" s="6">
        <v>52</v>
      </c>
      <c r="AL14" s="6">
        <v>50</v>
      </c>
      <c r="AM14" s="6">
        <v>49</v>
      </c>
      <c r="AN14" s="8">
        <f t="shared" si="0"/>
        <v>50.333333333333336</v>
      </c>
      <c r="AP14" s="6">
        <v>13</v>
      </c>
      <c r="AQ14" s="6">
        <v>4</v>
      </c>
      <c r="AR14" s="6">
        <v>14</v>
      </c>
      <c r="AS14" s="7">
        <f t="shared" si="24"/>
        <v>10.333333333333334</v>
      </c>
      <c r="AU14" s="6">
        <v>2</v>
      </c>
      <c r="AV14" s="6">
        <v>0</v>
      </c>
      <c r="AW14" s="6">
        <v>1</v>
      </c>
      <c r="AX14" s="6">
        <f t="shared" si="1"/>
        <v>1</v>
      </c>
      <c r="AZ14" s="6">
        <v>1</v>
      </c>
      <c r="BA14" s="6">
        <v>6</v>
      </c>
      <c r="BB14" s="6">
        <v>0</v>
      </c>
      <c r="BC14" s="7">
        <f t="shared" si="2"/>
        <v>2.3333333333333335</v>
      </c>
      <c r="BE14" s="6">
        <v>524.5</v>
      </c>
      <c r="BF14" s="6">
        <v>546.5</v>
      </c>
      <c r="BG14" s="6">
        <v>576.5</v>
      </c>
      <c r="BH14" s="8">
        <f t="shared" si="3"/>
        <v>549.16666666666663</v>
      </c>
      <c r="BI14" s="6">
        <v>166</v>
      </c>
      <c r="BJ14" s="6">
        <v>175</v>
      </c>
      <c r="BK14" s="6">
        <v>168</v>
      </c>
      <c r="BL14" s="8">
        <f t="shared" si="4"/>
        <v>169.66666666666666</v>
      </c>
      <c r="BN14" s="6">
        <v>7.16</v>
      </c>
      <c r="BO14" s="6">
        <v>7.56</v>
      </c>
      <c r="BP14" s="6">
        <v>8.41</v>
      </c>
      <c r="BQ14" s="7">
        <f t="shared" si="5"/>
        <v>7.71</v>
      </c>
      <c r="BR14" s="6">
        <v>3.7</v>
      </c>
      <c r="BS14" s="6">
        <v>3.81</v>
      </c>
      <c r="BT14" s="6">
        <v>4.33</v>
      </c>
      <c r="BU14" s="7">
        <f t="shared" si="6"/>
        <v>3.9466666666666668</v>
      </c>
      <c r="BW14" s="6">
        <v>96.6</v>
      </c>
      <c r="BX14" s="6">
        <v>99.5</v>
      </c>
      <c r="BY14" s="6">
        <v>90.1</v>
      </c>
      <c r="BZ14" s="7">
        <f t="shared" si="7"/>
        <v>95.399999999999991</v>
      </c>
      <c r="CA14" s="6">
        <v>5.6</v>
      </c>
      <c r="CB14" s="6">
        <v>4.2</v>
      </c>
      <c r="CC14" s="6">
        <v>6.8</v>
      </c>
      <c r="CD14" s="7">
        <f t="shared" si="8"/>
        <v>5.5333333333333341</v>
      </c>
      <c r="CE14" s="6">
        <v>94.2</v>
      </c>
      <c r="CF14" s="6">
        <v>99.6</v>
      </c>
      <c r="CG14" s="6">
        <v>88.7</v>
      </c>
      <c r="CH14" s="7">
        <f t="shared" si="9"/>
        <v>94.166666666666671</v>
      </c>
      <c r="CI14" s="6">
        <v>5.7</v>
      </c>
      <c r="CJ14" s="6">
        <v>4.7</v>
      </c>
      <c r="CK14" s="6">
        <v>6.7</v>
      </c>
      <c r="CL14" s="7">
        <f t="shared" si="10"/>
        <v>5.7</v>
      </c>
      <c r="CM14" s="6">
        <v>94.8</v>
      </c>
      <c r="CN14" s="6">
        <v>99.7</v>
      </c>
      <c r="CO14" s="6">
        <v>90.4</v>
      </c>
      <c r="CP14" s="7">
        <f t="shared" si="26"/>
        <v>94.966666666666654</v>
      </c>
      <c r="CQ14" s="6">
        <v>5.4</v>
      </c>
      <c r="CR14" s="6">
        <v>5.0999999999999996</v>
      </c>
      <c r="CS14" s="6">
        <v>6.7</v>
      </c>
      <c r="CT14" s="7">
        <f t="shared" si="11"/>
        <v>5.7333333333333334</v>
      </c>
      <c r="CU14" s="6">
        <v>94</v>
      </c>
      <c r="CV14" s="6">
        <v>100.7</v>
      </c>
      <c r="CW14" s="6">
        <v>89.7</v>
      </c>
      <c r="CX14" s="7">
        <f t="shared" si="12"/>
        <v>94.8</v>
      </c>
      <c r="CY14" s="6">
        <v>5.2</v>
      </c>
      <c r="CZ14" s="6">
        <v>5</v>
      </c>
      <c r="DA14" s="6">
        <v>6.4</v>
      </c>
      <c r="DB14" s="7">
        <f t="shared" si="13"/>
        <v>5.5333333333333341</v>
      </c>
      <c r="DC14" s="6">
        <v>97.9</v>
      </c>
      <c r="DD14" s="6">
        <v>98.5</v>
      </c>
      <c r="DE14" s="6">
        <v>88.5</v>
      </c>
      <c r="DF14" s="7">
        <f t="shared" si="14"/>
        <v>94.966666666666654</v>
      </c>
      <c r="DG14" s="6">
        <v>5.5</v>
      </c>
      <c r="DH14" s="6">
        <v>4.7</v>
      </c>
      <c r="DI14" s="6">
        <v>5.9</v>
      </c>
      <c r="DJ14" s="7">
        <f t="shared" si="15"/>
        <v>5.3666666666666671</v>
      </c>
      <c r="DK14" s="6">
        <v>95.2</v>
      </c>
      <c r="DL14" s="6">
        <v>97.4</v>
      </c>
      <c r="DM14" s="6">
        <v>90.3</v>
      </c>
      <c r="DN14" s="7">
        <f t="shared" si="16"/>
        <v>94.300000000000011</v>
      </c>
      <c r="DO14" s="6">
        <v>5.45</v>
      </c>
      <c r="DP14" s="6">
        <v>4.8</v>
      </c>
      <c r="DQ14" s="6">
        <v>6.2</v>
      </c>
      <c r="DR14" s="7">
        <f t="shared" si="22"/>
        <v>5.4833333333333334</v>
      </c>
      <c r="DS14" s="6">
        <v>96.1</v>
      </c>
      <c r="DT14" s="6">
        <v>102.1</v>
      </c>
      <c r="DU14" s="6">
        <v>88.7</v>
      </c>
      <c r="DV14" s="7">
        <f t="shared" si="17"/>
        <v>95.633333333333326</v>
      </c>
      <c r="DW14" s="6">
        <v>5.4</v>
      </c>
      <c r="DX14" s="6">
        <v>4.3</v>
      </c>
      <c r="DY14" s="6">
        <v>6.2</v>
      </c>
      <c r="DZ14" s="7">
        <f t="shared" si="23"/>
        <v>5.3</v>
      </c>
      <c r="EA14" s="6">
        <v>96.9</v>
      </c>
      <c r="EB14" s="6">
        <v>99</v>
      </c>
      <c r="EC14" s="6">
        <v>89.9</v>
      </c>
      <c r="ED14" s="7">
        <f t="shared" si="18"/>
        <v>95.266666666666666</v>
      </c>
      <c r="EE14" s="6">
        <v>5.4</v>
      </c>
      <c r="EF14" s="6">
        <v>4.7</v>
      </c>
      <c r="EG14" s="6">
        <v>6.1</v>
      </c>
      <c r="EH14" s="7">
        <f t="shared" si="19"/>
        <v>5.4000000000000012</v>
      </c>
      <c r="EJ14" s="6">
        <v>2.74</v>
      </c>
      <c r="EK14" s="6">
        <v>1.55</v>
      </c>
      <c r="EL14" s="6">
        <v>2.48</v>
      </c>
      <c r="EM14" s="9">
        <f t="shared" si="20"/>
        <v>2.2566666666666664</v>
      </c>
      <c r="EO14" s="6">
        <v>1.17</v>
      </c>
      <c r="EP14" s="6">
        <v>2.3199999999999998</v>
      </c>
      <c r="EQ14" s="6">
        <v>2.13</v>
      </c>
      <c r="ER14" s="9">
        <f t="shared" si="21"/>
        <v>1.8733333333333331</v>
      </c>
      <c r="ET14" s="6">
        <v>19</v>
      </c>
      <c r="EU14" s="6">
        <v>0</v>
      </c>
      <c r="EV14" s="9">
        <f t="shared" si="25"/>
        <v>0</v>
      </c>
      <c r="EW14" s="9">
        <v>0</v>
      </c>
      <c r="EX14" s="2"/>
    </row>
    <row r="15" spans="1:155" x14ac:dyDescent="0.25">
      <c r="A15" s="6">
        <v>12</v>
      </c>
      <c r="B15" s="16" t="s">
        <v>149</v>
      </c>
      <c r="C15" s="16"/>
      <c r="D15" s="6" t="s">
        <v>148</v>
      </c>
      <c r="E15" s="10">
        <v>7</v>
      </c>
      <c r="F15" s="10">
        <v>11</v>
      </c>
      <c r="G15" s="6">
        <v>3</v>
      </c>
      <c r="H15" s="6">
        <v>1</v>
      </c>
      <c r="I15" s="6">
        <v>4</v>
      </c>
      <c r="J15" s="6">
        <v>4</v>
      </c>
      <c r="K15" s="6">
        <v>7</v>
      </c>
      <c r="L15" s="6">
        <v>6</v>
      </c>
      <c r="M15" s="2" t="s">
        <v>147</v>
      </c>
      <c r="O15" s="2" t="s">
        <v>146</v>
      </c>
      <c r="P15" s="2" t="s">
        <v>145</v>
      </c>
      <c r="Q15" s="2" t="s">
        <v>144</v>
      </c>
      <c r="R15" s="2"/>
      <c r="S15" s="2"/>
      <c r="T15" s="2"/>
      <c r="U15" s="2"/>
      <c r="V15" s="2" t="s">
        <v>143</v>
      </c>
      <c r="W15" s="2"/>
      <c r="X15" s="2"/>
      <c r="Y15" s="2"/>
      <c r="Z15" s="2"/>
      <c r="AA15" s="2" t="s">
        <v>142</v>
      </c>
      <c r="AB15" s="2" t="s">
        <v>142</v>
      </c>
      <c r="AC15" s="2" t="s">
        <v>141</v>
      </c>
      <c r="AD15" s="2" t="s">
        <v>140</v>
      </c>
      <c r="AE15" s="2"/>
      <c r="AF15" s="2"/>
      <c r="AG15" s="2"/>
      <c r="AH15" s="2" t="s">
        <v>139</v>
      </c>
      <c r="AJ15" s="2"/>
      <c r="AK15" s="6" t="s">
        <v>311</v>
      </c>
      <c r="AL15" s="6" t="s">
        <v>311</v>
      </c>
      <c r="AM15" s="6" t="s">
        <v>311</v>
      </c>
      <c r="AN15" s="8" t="s">
        <v>311</v>
      </c>
      <c r="AP15" s="6">
        <v>5</v>
      </c>
      <c r="AQ15" s="6">
        <v>6</v>
      </c>
      <c r="AR15" s="6">
        <v>10</v>
      </c>
      <c r="AS15" s="7">
        <f t="shared" si="24"/>
        <v>7</v>
      </c>
      <c r="AU15" s="6">
        <v>0</v>
      </c>
      <c r="AV15" s="6">
        <v>0</v>
      </c>
      <c r="AW15" s="6">
        <v>4</v>
      </c>
      <c r="AX15" s="7">
        <f t="shared" si="1"/>
        <v>1.3333333333333333</v>
      </c>
      <c r="AZ15" s="6">
        <v>0</v>
      </c>
      <c r="BA15" s="6">
        <v>1</v>
      </c>
      <c r="BB15" s="6" t="s">
        <v>311</v>
      </c>
      <c r="BC15" s="7">
        <f t="shared" si="2"/>
        <v>0.5</v>
      </c>
      <c r="BE15" s="6">
        <v>334.5</v>
      </c>
      <c r="BF15" s="6">
        <v>274</v>
      </c>
      <c r="BG15" s="6">
        <v>307.5</v>
      </c>
      <c r="BH15" s="8">
        <f t="shared" si="3"/>
        <v>305.33333333333331</v>
      </c>
      <c r="BI15" s="6">
        <v>126</v>
      </c>
      <c r="BJ15" s="6">
        <v>126</v>
      </c>
      <c r="BK15" s="6">
        <v>114</v>
      </c>
      <c r="BL15" s="8">
        <f t="shared" si="4"/>
        <v>122</v>
      </c>
      <c r="BN15" s="6">
        <v>5.24</v>
      </c>
      <c r="BO15" s="6">
        <v>4</v>
      </c>
      <c r="BP15" s="6">
        <v>5.8</v>
      </c>
      <c r="BQ15" s="7">
        <f t="shared" si="5"/>
        <v>5.0133333333333328</v>
      </c>
      <c r="BR15" s="6">
        <v>2.95</v>
      </c>
      <c r="BS15" s="6">
        <v>2.2400000000000002</v>
      </c>
      <c r="BT15" s="6">
        <v>2.66</v>
      </c>
      <c r="BU15" s="7">
        <f t="shared" si="6"/>
        <v>2.6166666666666667</v>
      </c>
      <c r="BW15" s="6">
        <v>82.4</v>
      </c>
      <c r="BX15" s="6">
        <v>73</v>
      </c>
      <c r="BY15" s="6">
        <v>77.900000000000006</v>
      </c>
      <c r="BZ15" s="7">
        <f t="shared" si="7"/>
        <v>77.766666666666666</v>
      </c>
      <c r="CA15" s="6">
        <v>3.8</v>
      </c>
      <c r="CB15" s="6">
        <v>3.75</v>
      </c>
      <c r="CC15" s="6">
        <v>3.75</v>
      </c>
      <c r="CD15" s="7">
        <f t="shared" si="8"/>
        <v>3.7666666666666671</v>
      </c>
      <c r="CE15" s="6">
        <v>79.400000000000006</v>
      </c>
      <c r="CF15" s="6">
        <v>72.8</v>
      </c>
      <c r="CG15" s="6">
        <v>79.7</v>
      </c>
      <c r="CH15" s="7">
        <f t="shared" si="9"/>
        <v>77.3</v>
      </c>
      <c r="CI15" s="6">
        <v>4.0999999999999996</v>
      </c>
      <c r="CJ15" s="6">
        <v>3.75</v>
      </c>
      <c r="CK15" s="6">
        <v>3.75</v>
      </c>
      <c r="CL15" s="7">
        <f t="shared" si="10"/>
        <v>3.8666666666666667</v>
      </c>
      <c r="CM15" s="6">
        <v>79.099999999999994</v>
      </c>
      <c r="CN15" s="6">
        <v>72.400000000000006</v>
      </c>
      <c r="CO15" s="6">
        <v>78</v>
      </c>
      <c r="CP15" s="7">
        <f t="shared" si="26"/>
        <v>76.5</v>
      </c>
      <c r="CQ15" s="6">
        <v>3.6</v>
      </c>
      <c r="CR15" s="6">
        <v>3.8</v>
      </c>
      <c r="CS15" s="6">
        <v>3.7</v>
      </c>
      <c r="CT15" s="7">
        <f t="shared" si="11"/>
        <v>3.7000000000000006</v>
      </c>
      <c r="CU15" s="6">
        <v>80.3</v>
      </c>
      <c r="CV15" s="6">
        <v>71.099999999999994</v>
      </c>
      <c r="CW15" s="6">
        <v>80.400000000000006</v>
      </c>
      <c r="CX15" s="7">
        <f t="shared" si="12"/>
        <v>77.266666666666666</v>
      </c>
      <c r="CY15" s="6">
        <v>4.0999999999999996</v>
      </c>
      <c r="CZ15" s="6">
        <v>3.8</v>
      </c>
      <c r="DA15" s="6">
        <v>3.6</v>
      </c>
      <c r="DB15" s="7">
        <f t="shared" si="13"/>
        <v>3.8333333333333335</v>
      </c>
      <c r="DC15" s="6">
        <v>77.8</v>
      </c>
      <c r="DD15" s="6">
        <v>72.599999999999994</v>
      </c>
      <c r="DE15" s="6">
        <v>76.599999999999994</v>
      </c>
      <c r="DF15" s="7">
        <f t="shared" si="14"/>
        <v>75.666666666666657</v>
      </c>
      <c r="DG15" s="6">
        <v>4.2</v>
      </c>
      <c r="DH15" s="6">
        <v>3.75</v>
      </c>
      <c r="DI15" s="6">
        <v>3.8</v>
      </c>
      <c r="DJ15" s="7">
        <f t="shared" si="15"/>
        <v>3.9166666666666665</v>
      </c>
      <c r="DK15" s="6">
        <v>76</v>
      </c>
      <c r="DL15" s="6">
        <v>71.5</v>
      </c>
      <c r="DM15" s="6">
        <v>77</v>
      </c>
      <c r="DN15" s="7">
        <f t="shared" si="16"/>
        <v>74.833333333333329</v>
      </c>
      <c r="DO15" s="6">
        <v>4</v>
      </c>
      <c r="DP15" s="6">
        <v>3.6</v>
      </c>
      <c r="DQ15" s="6">
        <v>3.9</v>
      </c>
      <c r="DR15" s="7">
        <f t="shared" si="22"/>
        <v>3.8333333333333335</v>
      </c>
      <c r="DS15" s="6">
        <v>77.900000000000006</v>
      </c>
      <c r="DT15" s="6">
        <v>69.599999999999994</v>
      </c>
      <c r="DU15" s="6">
        <v>78.2</v>
      </c>
      <c r="DV15" s="7">
        <f t="shared" si="17"/>
        <v>75.233333333333334</v>
      </c>
      <c r="DW15" s="6">
        <v>3.9</v>
      </c>
      <c r="DX15" s="6">
        <v>3.8</v>
      </c>
      <c r="DY15" s="6">
        <v>3.9</v>
      </c>
      <c r="DZ15" s="7">
        <f t="shared" si="23"/>
        <v>3.8666666666666667</v>
      </c>
      <c r="EA15" s="6">
        <v>77.599999999999994</v>
      </c>
      <c r="EB15" s="6">
        <v>69.3</v>
      </c>
      <c r="EC15" s="6">
        <v>67.099999999999994</v>
      </c>
      <c r="ED15" s="7">
        <f t="shared" si="18"/>
        <v>71.333333333333329</v>
      </c>
      <c r="EE15" s="6">
        <v>4.0999999999999996</v>
      </c>
      <c r="EF15" s="6">
        <v>3.9</v>
      </c>
      <c r="EG15" s="6">
        <v>4</v>
      </c>
      <c r="EH15" s="7">
        <f t="shared" si="19"/>
        <v>4</v>
      </c>
      <c r="EJ15" s="6" t="s">
        <v>311</v>
      </c>
      <c r="EK15" s="6" t="s">
        <v>311</v>
      </c>
      <c r="EL15" s="6" t="s">
        <v>311</v>
      </c>
      <c r="EM15" s="9" t="s">
        <v>311</v>
      </c>
      <c r="EN15" s="6" t="s">
        <v>138</v>
      </c>
      <c r="EO15" s="6">
        <v>0.43</v>
      </c>
      <c r="EP15" s="6">
        <v>0.25</v>
      </c>
      <c r="EQ15" s="6" t="s">
        <v>311</v>
      </c>
      <c r="ER15" s="9">
        <f t="shared" si="21"/>
        <v>0.33999999999999997</v>
      </c>
      <c r="ET15" s="6">
        <v>20</v>
      </c>
      <c r="EU15" s="6">
        <v>15</v>
      </c>
      <c r="EV15" s="9">
        <f t="shared" si="25"/>
        <v>0.75</v>
      </c>
      <c r="EW15" s="9">
        <v>1</v>
      </c>
      <c r="EX15" s="2"/>
    </row>
    <row r="16" spans="1:155" x14ac:dyDescent="0.25">
      <c r="A16" s="6">
        <v>13</v>
      </c>
      <c r="B16" s="16" t="s">
        <v>137</v>
      </c>
      <c r="C16" s="16"/>
      <c r="D16" s="6" t="s">
        <v>136</v>
      </c>
      <c r="E16" s="10">
        <v>10</v>
      </c>
      <c r="F16" s="10">
        <v>8</v>
      </c>
      <c r="G16" s="6">
        <v>3</v>
      </c>
      <c r="H16" s="6">
        <v>4</v>
      </c>
      <c r="I16" s="6">
        <v>8</v>
      </c>
      <c r="J16" s="6">
        <v>4</v>
      </c>
      <c r="K16" s="6">
        <v>5</v>
      </c>
      <c r="L16" s="6">
        <v>3</v>
      </c>
      <c r="M16" s="2"/>
      <c r="O16" s="2" t="s">
        <v>135</v>
      </c>
      <c r="P16" s="2" t="s">
        <v>135</v>
      </c>
      <c r="Q16" s="2" t="s">
        <v>134</v>
      </c>
      <c r="R16" s="2" t="s">
        <v>10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 t="s">
        <v>133</v>
      </c>
      <c r="AE16" s="2" t="s">
        <v>132</v>
      </c>
      <c r="AF16" s="2"/>
      <c r="AG16" s="2"/>
      <c r="AH16" s="2" t="s">
        <v>90</v>
      </c>
      <c r="AJ16" s="2"/>
      <c r="AK16" s="6">
        <f>5.5*8</f>
        <v>44</v>
      </c>
      <c r="AL16" s="6">
        <v>42</v>
      </c>
      <c r="AM16" s="6">
        <v>44</v>
      </c>
      <c r="AN16" s="8">
        <f t="shared" ref="AN16:AN27" si="27">AVERAGE(AK16:AM16)</f>
        <v>43.333333333333336</v>
      </c>
      <c r="AO16" s="6" t="s">
        <v>131</v>
      </c>
      <c r="AP16" s="6">
        <v>9</v>
      </c>
      <c r="AQ16" s="6">
        <v>3</v>
      </c>
      <c r="AR16" s="6">
        <v>3</v>
      </c>
      <c r="AS16" s="7">
        <f t="shared" si="24"/>
        <v>5</v>
      </c>
      <c r="AU16" s="6">
        <v>0</v>
      </c>
      <c r="AV16" s="6">
        <v>0</v>
      </c>
      <c r="AW16" s="6">
        <v>1</v>
      </c>
      <c r="AX16" s="9">
        <f t="shared" si="1"/>
        <v>0.33333333333333331</v>
      </c>
      <c r="AZ16" s="6">
        <v>0</v>
      </c>
      <c r="BA16" s="6">
        <v>0</v>
      </c>
      <c r="BB16" s="6">
        <v>0</v>
      </c>
      <c r="BC16" s="7">
        <f t="shared" si="2"/>
        <v>0</v>
      </c>
      <c r="BE16" s="6">
        <v>404</v>
      </c>
      <c r="BF16" s="6">
        <v>433</v>
      </c>
      <c r="BG16" s="6">
        <v>381.5</v>
      </c>
      <c r="BH16" s="8">
        <f t="shared" si="3"/>
        <v>406.16666666666669</v>
      </c>
      <c r="BI16" s="6">
        <v>144</v>
      </c>
      <c r="BJ16" s="6">
        <v>148</v>
      </c>
      <c r="BK16" s="6">
        <v>163</v>
      </c>
      <c r="BL16" s="8">
        <f t="shared" si="4"/>
        <v>151.66666666666666</v>
      </c>
      <c r="BN16" s="6">
        <v>4.42</v>
      </c>
      <c r="BO16" s="6">
        <v>5.31</v>
      </c>
      <c r="BP16" s="6">
        <v>5.16</v>
      </c>
      <c r="BQ16" s="7">
        <f t="shared" si="5"/>
        <v>4.9633333333333338</v>
      </c>
      <c r="BR16" s="6">
        <v>2.46</v>
      </c>
      <c r="BS16" s="6">
        <v>2.94</v>
      </c>
      <c r="BT16" s="6">
        <v>2.95</v>
      </c>
      <c r="BU16" s="7">
        <f t="shared" si="6"/>
        <v>2.7833333333333337</v>
      </c>
      <c r="BW16" s="6">
        <v>93.4</v>
      </c>
      <c r="BX16" s="6">
        <v>82.5</v>
      </c>
      <c r="BY16" s="6">
        <v>75.5</v>
      </c>
      <c r="BZ16" s="7">
        <f t="shared" si="7"/>
        <v>83.8</v>
      </c>
      <c r="CA16" s="6">
        <v>3.35</v>
      </c>
      <c r="CB16" s="6">
        <v>4.1500000000000004</v>
      </c>
      <c r="CC16" s="6">
        <v>3.85</v>
      </c>
      <c r="CD16" s="7">
        <f t="shared" si="8"/>
        <v>3.7833333333333332</v>
      </c>
      <c r="CE16" s="6">
        <v>95.2</v>
      </c>
      <c r="CF16" s="6">
        <v>84.1</v>
      </c>
      <c r="CG16" s="6">
        <v>77.3</v>
      </c>
      <c r="CH16" s="7">
        <f t="shared" si="9"/>
        <v>85.533333333333346</v>
      </c>
      <c r="CI16" s="6">
        <v>3.35</v>
      </c>
      <c r="CJ16" s="6">
        <v>3.6</v>
      </c>
      <c r="CK16" s="6">
        <v>4.0999999999999996</v>
      </c>
      <c r="CL16" s="7">
        <f t="shared" si="10"/>
        <v>3.6833333333333336</v>
      </c>
      <c r="CM16" s="6">
        <v>94.3</v>
      </c>
      <c r="CN16" s="6">
        <v>82.9</v>
      </c>
      <c r="CO16" s="6">
        <v>75.400000000000006</v>
      </c>
      <c r="CP16" s="7">
        <f t="shared" si="26"/>
        <v>84.2</v>
      </c>
      <c r="CQ16" s="6">
        <v>3.05</v>
      </c>
      <c r="CR16" s="6">
        <v>4.0999999999999996</v>
      </c>
      <c r="CS16" s="6">
        <v>3.45</v>
      </c>
      <c r="CT16" s="7">
        <f t="shared" si="11"/>
        <v>3.5333333333333332</v>
      </c>
      <c r="CU16" s="6">
        <v>94.5</v>
      </c>
      <c r="CV16" s="6">
        <v>83.6</v>
      </c>
      <c r="CW16" s="6">
        <v>76</v>
      </c>
      <c r="CX16" s="7">
        <f t="shared" si="12"/>
        <v>84.7</v>
      </c>
      <c r="CY16" s="6">
        <v>3.4</v>
      </c>
      <c r="CZ16" s="6">
        <v>4</v>
      </c>
      <c r="DA16" s="6">
        <v>3.7</v>
      </c>
      <c r="DB16" s="7">
        <f t="shared" si="13"/>
        <v>3.7000000000000006</v>
      </c>
      <c r="DC16" s="6">
        <v>91.1</v>
      </c>
      <c r="DD16" s="6">
        <v>90.5</v>
      </c>
      <c r="DE16" s="6">
        <v>76.3</v>
      </c>
      <c r="DF16" s="7">
        <f t="shared" si="14"/>
        <v>85.966666666666654</v>
      </c>
      <c r="DG16" s="6">
        <v>3.2</v>
      </c>
      <c r="DH16" s="6">
        <v>4.1500000000000004</v>
      </c>
      <c r="DI16" s="6">
        <v>4.0999999999999996</v>
      </c>
      <c r="DJ16" s="7">
        <f t="shared" si="15"/>
        <v>3.8166666666666664</v>
      </c>
      <c r="DK16" s="6">
        <v>90.6</v>
      </c>
      <c r="DL16" s="6">
        <v>87.1</v>
      </c>
      <c r="DM16" s="6">
        <v>76.3</v>
      </c>
      <c r="DN16" s="7">
        <f t="shared" si="16"/>
        <v>84.666666666666671</v>
      </c>
      <c r="DO16" s="6">
        <v>3.2</v>
      </c>
      <c r="DP16" s="6">
        <v>4.3</v>
      </c>
      <c r="DQ16" s="6">
        <v>4.25</v>
      </c>
      <c r="DR16" s="7">
        <f t="shared" si="22"/>
        <v>3.9166666666666665</v>
      </c>
      <c r="DS16" s="6">
        <v>90.8</v>
      </c>
      <c r="DT16" s="6">
        <v>88.7</v>
      </c>
      <c r="DU16" s="6">
        <v>76.599999999999994</v>
      </c>
      <c r="DV16" s="7">
        <f t="shared" si="17"/>
        <v>85.366666666666674</v>
      </c>
      <c r="DW16" s="6">
        <v>3.3</v>
      </c>
      <c r="DX16" s="6">
        <v>4.4000000000000004</v>
      </c>
      <c r="DY16" s="6">
        <v>4.2</v>
      </c>
      <c r="DZ16" s="7">
        <f t="shared" si="23"/>
        <v>3.9666666666666668</v>
      </c>
      <c r="EA16" s="6">
        <v>89.6</v>
      </c>
      <c r="EB16" s="6">
        <v>88.5</v>
      </c>
      <c r="EC16" s="6">
        <v>75.5</v>
      </c>
      <c r="ED16" s="7">
        <f t="shared" si="18"/>
        <v>84.533333333333331</v>
      </c>
      <c r="EE16" s="6">
        <v>3.5</v>
      </c>
      <c r="EF16" s="6">
        <v>4.4000000000000004</v>
      </c>
      <c r="EG16" s="6">
        <v>4.2</v>
      </c>
      <c r="EH16" s="7">
        <f t="shared" si="19"/>
        <v>4.0333333333333341</v>
      </c>
      <c r="EJ16" s="6">
        <v>2.4</v>
      </c>
      <c r="EK16" s="6">
        <v>2</v>
      </c>
      <c r="EL16" s="6">
        <v>2.8</v>
      </c>
      <c r="EM16" s="9">
        <f t="shared" ref="EM16:EM27" si="28">AVERAGE(EJ16:EL16)</f>
        <v>2.4</v>
      </c>
      <c r="EO16" s="6">
        <v>0.55000000000000004</v>
      </c>
      <c r="EP16" s="6">
        <v>0.9</v>
      </c>
      <c r="EQ16" s="6">
        <v>1.6</v>
      </c>
      <c r="ER16" s="9">
        <f t="shared" si="21"/>
        <v>1.0166666666666668</v>
      </c>
      <c r="ET16" s="6">
        <v>15</v>
      </c>
      <c r="EU16" s="6">
        <v>0</v>
      </c>
      <c r="EV16" s="9">
        <f t="shared" si="25"/>
        <v>0</v>
      </c>
      <c r="EW16" s="9">
        <v>0</v>
      </c>
      <c r="EX16" s="2"/>
    </row>
    <row r="17" spans="1:154" x14ac:dyDescent="0.25">
      <c r="A17" s="6">
        <v>14</v>
      </c>
      <c r="B17" s="16" t="s">
        <v>130</v>
      </c>
      <c r="C17" s="16"/>
      <c r="E17" s="10">
        <v>10</v>
      </c>
      <c r="F17" s="10">
        <v>23</v>
      </c>
      <c r="G17" s="6">
        <v>4</v>
      </c>
      <c r="H17" s="6">
        <v>8</v>
      </c>
      <c r="I17" s="6">
        <v>7</v>
      </c>
      <c r="J17" s="6">
        <v>21</v>
      </c>
      <c r="K17" s="6">
        <v>3</v>
      </c>
      <c r="L17" s="6">
        <v>12</v>
      </c>
      <c r="M17" s="2"/>
      <c r="O17" s="2" t="s">
        <v>129</v>
      </c>
      <c r="P17" s="2" t="s">
        <v>116</v>
      </c>
      <c r="Q17" s="2" t="s">
        <v>128</v>
      </c>
      <c r="R17" s="2" t="s">
        <v>127</v>
      </c>
      <c r="S17" s="2" t="s">
        <v>126</v>
      </c>
      <c r="T17" s="2" t="s">
        <v>125</v>
      </c>
      <c r="U17" s="2"/>
      <c r="V17" s="2" t="s">
        <v>124</v>
      </c>
      <c r="W17" s="2"/>
      <c r="X17" s="2"/>
      <c r="Y17" s="2"/>
      <c r="Z17" s="2"/>
      <c r="AA17" s="2"/>
      <c r="AB17" s="2" t="s">
        <v>123</v>
      </c>
      <c r="AC17" s="2"/>
      <c r="AD17" s="2" t="s">
        <v>122</v>
      </c>
      <c r="AE17" s="2"/>
      <c r="AF17" s="2"/>
      <c r="AG17" s="2" t="s">
        <v>27</v>
      </c>
      <c r="AH17" s="2" t="s">
        <v>121</v>
      </c>
      <c r="AJ17" s="2" t="s">
        <v>120</v>
      </c>
      <c r="AK17" s="6">
        <v>48</v>
      </c>
      <c r="AL17" s="6">
        <v>38</v>
      </c>
      <c r="AM17" s="6">
        <v>49</v>
      </c>
      <c r="AN17" s="8">
        <f t="shared" si="27"/>
        <v>45</v>
      </c>
      <c r="AP17" s="6">
        <v>1</v>
      </c>
      <c r="AQ17" s="6">
        <v>7</v>
      </c>
      <c r="AR17" s="6">
        <v>10</v>
      </c>
      <c r="AS17" s="7">
        <f t="shared" si="24"/>
        <v>6</v>
      </c>
      <c r="AU17" s="6">
        <v>0</v>
      </c>
      <c r="AV17" s="6">
        <v>0</v>
      </c>
      <c r="AW17" s="6">
        <v>0</v>
      </c>
      <c r="AX17" s="6">
        <f t="shared" si="1"/>
        <v>0</v>
      </c>
      <c r="AZ17" s="6">
        <v>18</v>
      </c>
      <c r="BA17" s="6">
        <v>0</v>
      </c>
      <c r="BB17" s="6">
        <v>9</v>
      </c>
      <c r="BC17" s="7">
        <f t="shared" si="2"/>
        <v>9</v>
      </c>
      <c r="BE17" s="6">
        <v>358.5</v>
      </c>
      <c r="BF17" s="6">
        <v>373</v>
      </c>
      <c r="BG17" s="6">
        <v>418</v>
      </c>
      <c r="BH17" s="8">
        <f t="shared" si="3"/>
        <v>383.16666666666669</v>
      </c>
      <c r="BI17" s="6">
        <v>147</v>
      </c>
      <c r="BJ17" s="6">
        <v>123</v>
      </c>
      <c r="BK17" s="6">
        <v>151</v>
      </c>
      <c r="BL17" s="8">
        <f t="shared" si="4"/>
        <v>140.33333333333334</v>
      </c>
      <c r="BM17" s="6" t="s">
        <v>119</v>
      </c>
      <c r="BN17" s="6">
        <v>6.24</v>
      </c>
      <c r="BO17" s="6">
        <v>5.34</v>
      </c>
      <c r="BP17" s="6">
        <v>5.55</v>
      </c>
      <c r="BQ17" s="7">
        <f t="shared" si="5"/>
        <v>5.71</v>
      </c>
      <c r="BR17" s="6">
        <v>3.32</v>
      </c>
      <c r="BS17" s="6">
        <v>3.18</v>
      </c>
      <c r="BT17" s="6">
        <v>3.1</v>
      </c>
      <c r="BU17" s="7">
        <f t="shared" si="6"/>
        <v>3.1999999999999997</v>
      </c>
      <c r="BW17" s="6">
        <v>77.7</v>
      </c>
      <c r="BX17" s="6">
        <v>86.5</v>
      </c>
      <c r="BY17" s="6">
        <v>89.7</v>
      </c>
      <c r="BZ17" s="7">
        <f t="shared" si="7"/>
        <v>84.633333333333326</v>
      </c>
      <c r="CA17" s="6">
        <v>4.6500000000000004</v>
      </c>
      <c r="CB17" s="6">
        <v>4.2</v>
      </c>
      <c r="CC17" s="6">
        <v>4.1500000000000004</v>
      </c>
      <c r="CD17" s="7">
        <f t="shared" si="8"/>
        <v>4.3333333333333339</v>
      </c>
      <c r="CE17" s="6">
        <v>77.8</v>
      </c>
      <c r="CF17" s="6">
        <v>92.5</v>
      </c>
      <c r="CG17" s="6">
        <v>92</v>
      </c>
      <c r="CH17" s="7">
        <f t="shared" si="9"/>
        <v>87.433333333333337</v>
      </c>
      <c r="CI17" s="6">
        <v>4.5</v>
      </c>
      <c r="CJ17" s="6">
        <v>3.7</v>
      </c>
      <c r="CK17" s="6">
        <v>4.55</v>
      </c>
      <c r="CL17" s="7">
        <f t="shared" si="10"/>
        <v>4.25</v>
      </c>
      <c r="CM17" s="6">
        <v>77.900000000000006</v>
      </c>
      <c r="CN17" s="6">
        <v>91.5</v>
      </c>
      <c r="CO17" s="6">
        <v>90.6</v>
      </c>
      <c r="CP17" s="7">
        <f t="shared" si="26"/>
        <v>86.666666666666671</v>
      </c>
      <c r="CQ17" s="6">
        <v>4.6500000000000004</v>
      </c>
      <c r="CR17" s="6">
        <v>3.7</v>
      </c>
      <c r="CS17" s="6">
        <v>4.5</v>
      </c>
      <c r="CT17" s="7">
        <f t="shared" si="11"/>
        <v>4.2833333333333341</v>
      </c>
      <c r="CU17" s="6">
        <v>76.2</v>
      </c>
      <c r="CV17" s="6">
        <v>87.6</v>
      </c>
      <c r="CW17" s="6">
        <v>89.7</v>
      </c>
      <c r="CX17" s="7">
        <f t="shared" si="12"/>
        <v>84.5</v>
      </c>
      <c r="CY17" s="6">
        <v>4.8</v>
      </c>
      <c r="CZ17" s="6">
        <v>3.95</v>
      </c>
      <c r="DA17" s="6">
        <v>4.25</v>
      </c>
      <c r="DB17" s="7">
        <f t="shared" si="13"/>
        <v>4.333333333333333</v>
      </c>
      <c r="DC17" s="6">
        <v>72.599999999999994</v>
      </c>
      <c r="DD17" s="6">
        <v>86.4</v>
      </c>
      <c r="DE17" s="6">
        <v>93</v>
      </c>
      <c r="DF17" s="7">
        <f t="shared" si="14"/>
        <v>84</v>
      </c>
      <c r="DG17" s="6">
        <v>4.75</v>
      </c>
      <c r="DH17" s="6">
        <v>4.5</v>
      </c>
      <c r="DI17" s="6">
        <v>4.0999999999999996</v>
      </c>
      <c r="DJ17" s="7">
        <f t="shared" si="15"/>
        <v>4.45</v>
      </c>
      <c r="DK17" s="6">
        <v>74.2</v>
      </c>
      <c r="DL17" s="6">
        <v>87.5</v>
      </c>
      <c r="DM17" s="6">
        <v>93.3</v>
      </c>
      <c r="DN17" s="7">
        <f t="shared" si="16"/>
        <v>85</v>
      </c>
      <c r="DO17" s="6">
        <v>4.8</v>
      </c>
      <c r="DP17" s="6">
        <v>4.2</v>
      </c>
      <c r="DQ17" s="6">
        <v>4.2</v>
      </c>
      <c r="DR17" s="7">
        <f t="shared" si="22"/>
        <v>4.3999999999999995</v>
      </c>
      <c r="DS17" s="6">
        <v>71.2</v>
      </c>
      <c r="DT17" s="6">
        <v>89.2</v>
      </c>
      <c r="DU17" s="6">
        <v>98.6</v>
      </c>
      <c r="DV17" s="7">
        <f t="shared" si="17"/>
        <v>86.333333333333329</v>
      </c>
      <c r="DW17" s="6">
        <v>5</v>
      </c>
      <c r="DX17" s="6">
        <v>3.7</v>
      </c>
      <c r="DY17" s="6">
        <v>4.25</v>
      </c>
      <c r="DZ17" s="7">
        <f t="shared" si="23"/>
        <v>4.3166666666666664</v>
      </c>
      <c r="EA17" s="6">
        <v>73.3</v>
      </c>
      <c r="EB17" s="6">
        <v>87.9</v>
      </c>
      <c r="EC17" s="6">
        <v>93.4</v>
      </c>
      <c r="ED17" s="7">
        <f t="shared" si="18"/>
        <v>84.86666666666666</v>
      </c>
      <c r="EE17" s="6">
        <v>4.5999999999999996</v>
      </c>
      <c r="EF17" s="6">
        <v>4.2</v>
      </c>
      <c r="EG17" s="6">
        <v>3.6</v>
      </c>
      <c r="EH17" s="7">
        <f t="shared" si="19"/>
        <v>4.1333333333333337</v>
      </c>
      <c r="EJ17" s="6">
        <v>2.59</v>
      </c>
      <c r="EK17" s="6">
        <v>2.35</v>
      </c>
      <c r="EL17" s="6">
        <v>2.64</v>
      </c>
      <c r="EM17" s="9">
        <f t="shared" si="28"/>
        <v>2.5266666666666668</v>
      </c>
      <c r="EO17" s="6">
        <v>0.4</v>
      </c>
      <c r="EP17" s="6">
        <v>0.3</v>
      </c>
      <c r="EQ17" s="6" t="s">
        <v>311</v>
      </c>
      <c r="ER17" s="9">
        <f t="shared" si="21"/>
        <v>0.35</v>
      </c>
      <c r="ET17" s="6">
        <v>17</v>
      </c>
      <c r="EU17" s="6">
        <v>0</v>
      </c>
      <c r="EV17" s="9">
        <f t="shared" si="25"/>
        <v>0</v>
      </c>
      <c r="EW17" s="9" t="s">
        <v>311</v>
      </c>
      <c r="EX17" s="2" t="s">
        <v>118</v>
      </c>
    </row>
    <row r="18" spans="1:154" x14ac:dyDescent="0.25">
      <c r="A18" s="6">
        <v>15</v>
      </c>
      <c r="B18" s="16" t="s">
        <v>117</v>
      </c>
      <c r="C18" s="16"/>
      <c r="E18" s="10">
        <v>12</v>
      </c>
      <c r="F18" s="10">
        <v>13</v>
      </c>
      <c r="G18" s="6">
        <v>7</v>
      </c>
      <c r="H18" s="6">
        <v>4</v>
      </c>
      <c r="I18" s="6">
        <v>5</v>
      </c>
      <c r="J18" s="6">
        <v>11</v>
      </c>
      <c r="K18" s="6">
        <v>5</v>
      </c>
      <c r="L18" s="6">
        <v>4</v>
      </c>
      <c r="M18" s="2"/>
      <c r="O18" s="2" t="s">
        <v>116</v>
      </c>
      <c r="P18" s="2" t="s">
        <v>115</v>
      </c>
      <c r="Q18" s="2" t="s">
        <v>114</v>
      </c>
      <c r="R18" s="2"/>
      <c r="S18" s="2" t="s">
        <v>113</v>
      </c>
      <c r="T18" s="2"/>
      <c r="U18" s="2"/>
      <c r="V18" s="2"/>
      <c r="W18" s="2" t="s">
        <v>112</v>
      </c>
      <c r="X18" s="2"/>
      <c r="Y18" s="2"/>
      <c r="Z18" s="2"/>
      <c r="AA18" s="2" t="s">
        <v>70</v>
      </c>
      <c r="AB18" s="2" t="s">
        <v>111</v>
      </c>
      <c r="AC18" s="2" t="s">
        <v>110</v>
      </c>
      <c r="AD18" s="2" t="s">
        <v>109</v>
      </c>
      <c r="AE18" s="2"/>
      <c r="AF18" s="2"/>
      <c r="AG18" s="2" t="s">
        <v>108</v>
      </c>
      <c r="AH18" s="2"/>
      <c r="AJ18" s="2" t="s">
        <v>107</v>
      </c>
      <c r="AK18" s="6">
        <v>57</v>
      </c>
      <c r="AL18" s="6">
        <v>49</v>
      </c>
      <c r="AM18" s="6">
        <v>53</v>
      </c>
      <c r="AN18" s="8">
        <f t="shared" si="27"/>
        <v>53</v>
      </c>
      <c r="AP18" s="6">
        <v>0</v>
      </c>
      <c r="AQ18" s="6">
        <v>4</v>
      </c>
      <c r="AR18" s="6">
        <v>12</v>
      </c>
      <c r="AS18" s="7">
        <f t="shared" si="24"/>
        <v>5.333333333333333</v>
      </c>
      <c r="AU18" s="6">
        <v>0</v>
      </c>
      <c r="AV18" s="6">
        <v>4</v>
      </c>
      <c r="AW18" s="6">
        <v>0</v>
      </c>
      <c r="AX18" s="7">
        <f t="shared" si="1"/>
        <v>1.3333333333333333</v>
      </c>
      <c r="AZ18" s="6">
        <v>0</v>
      </c>
      <c r="BA18" s="6">
        <v>4</v>
      </c>
      <c r="BB18" s="6">
        <v>3</v>
      </c>
      <c r="BC18" s="7">
        <f t="shared" si="2"/>
        <v>2.3333333333333335</v>
      </c>
      <c r="BE18" s="6">
        <v>462.5</v>
      </c>
      <c r="BF18" s="6">
        <v>402</v>
      </c>
      <c r="BG18" s="6">
        <v>430.5</v>
      </c>
      <c r="BH18" s="8">
        <f t="shared" si="3"/>
        <v>431.66666666666669</v>
      </c>
      <c r="BI18" s="6">
        <v>149</v>
      </c>
      <c r="BJ18" s="6">
        <v>146</v>
      </c>
      <c r="BK18" s="6">
        <v>153</v>
      </c>
      <c r="BL18" s="8">
        <f t="shared" si="4"/>
        <v>149.33333333333334</v>
      </c>
      <c r="BN18" s="6">
        <v>5.125</v>
      </c>
      <c r="BO18" s="6">
        <v>4.43</v>
      </c>
      <c r="BP18" s="6">
        <v>5.33</v>
      </c>
      <c r="BQ18" s="7">
        <f t="shared" si="5"/>
        <v>4.9616666666666669</v>
      </c>
      <c r="BR18" s="6">
        <v>3.25</v>
      </c>
      <c r="BS18" s="6">
        <v>2.42</v>
      </c>
      <c r="BT18" s="6">
        <v>2.79</v>
      </c>
      <c r="BU18" s="7">
        <f t="shared" si="6"/>
        <v>2.8200000000000003</v>
      </c>
      <c r="BW18" s="6">
        <v>87.7</v>
      </c>
      <c r="BX18" s="6">
        <v>75.599999999999994</v>
      </c>
      <c r="BY18" s="6">
        <v>88</v>
      </c>
      <c r="BZ18" s="7">
        <f t="shared" si="7"/>
        <v>83.766666666666666</v>
      </c>
      <c r="CA18" s="6">
        <v>4.3</v>
      </c>
      <c r="CB18" s="6">
        <v>3.8</v>
      </c>
      <c r="CC18" s="6">
        <v>3.1</v>
      </c>
      <c r="CD18" s="7">
        <f t="shared" si="8"/>
        <v>3.7333333333333329</v>
      </c>
      <c r="CE18" s="6">
        <v>89.9</v>
      </c>
      <c r="CF18" s="6">
        <v>75.099999999999994</v>
      </c>
      <c r="CG18" s="6">
        <v>86.5</v>
      </c>
      <c r="CH18" s="7">
        <f t="shared" si="9"/>
        <v>83.833333333333329</v>
      </c>
      <c r="CI18" s="6">
        <v>4.1500000000000004</v>
      </c>
      <c r="CJ18" s="6">
        <v>4</v>
      </c>
      <c r="CK18" s="6">
        <v>2.95</v>
      </c>
      <c r="CL18" s="7">
        <f t="shared" si="10"/>
        <v>3.7000000000000006</v>
      </c>
      <c r="CM18" s="6">
        <v>88.4</v>
      </c>
      <c r="CN18" s="6">
        <v>74.3</v>
      </c>
      <c r="CO18" s="6">
        <v>87.3</v>
      </c>
      <c r="CP18" s="7">
        <f t="shared" si="26"/>
        <v>83.333333333333329</v>
      </c>
      <c r="CQ18" s="6">
        <v>3.95</v>
      </c>
      <c r="CR18" s="6">
        <v>3.6</v>
      </c>
      <c r="CS18" s="6">
        <v>2.95</v>
      </c>
      <c r="CT18" s="7">
        <f t="shared" si="11"/>
        <v>3.5</v>
      </c>
      <c r="CU18" s="6">
        <v>87.1</v>
      </c>
      <c r="CV18" s="6">
        <v>75.599999999999994</v>
      </c>
      <c r="CW18" s="6">
        <v>88.4</v>
      </c>
      <c r="CX18" s="7">
        <f t="shared" si="12"/>
        <v>83.7</v>
      </c>
      <c r="CY18" s="6">
        <v>4.3</v>
      </c>
      <c r="CZ18" s="6">
        <v>3.7</v>
      </c>
      <c r="DA18" s="6">
        <v>2.75</v>
      </c>
      <c r="DB18" s="7">
        <f t="shared" si="13"/>
        <v>3.5833333333333335</v>
      </c>
      <c r="DC18" s="6">
        <v>98.1</v>
      </c>
      <c r="DD18" s="6">
        <v>75.7</v>
      </c>
      <c r="DE18" s="6">
        <v>84.5</v>
      </c>
      <c r="DF18" s="7">
        <f t="shared" si="14"/>
        <v>86.100000000000009</v>
      </c>
      <c r="DG18" s="6">
        <v>4.0999999999999996</v>
      </c>
      <c r="DH18" s="6">
        <v>3.6</v>
      </c>
      <c r="DI18" s="6">
        <v>3.15</v>
      </c>
      <c r="DJ18" s="7">
        <f t="shared" si="15"/>
        <v>3.6166666666666667</v>
      </c>
      <c r="DK18" s="6">
        <v>98.5</v>
      </c>
      <c r="DL18" s="6">
        <v>76.7</v>
      </c>
      <c r="DM18" s="6">
        <v>85.5</v>
      </c>
      <c r="DN18" s="7">
        <f t="shared" si="16"/>
        <v>86.899999999999991</v>
      </c>
      <c r="DO18" s="6">
        <v>4.2</v>
      </c>
      <c r="DP18" s="6">
        <v>3.8</v>
      </c>
      <c r="DQ18" s="6">
        <v>3.25</v>
      </c>
      <c r="DR18" s="7">
        <f t="shared" si="22"/>
        <v>3.75</v>
      </c>
      <c r="DS18" s="6">
        <v>98.05</v>
      </c>
      <c r="DT18" s="6">
        <v>78.099999999999994</v>
      </c>
      <c r="DU18" s="6">
        <v>84.8</v>
      </c>
      <c r="DV18" s="7">
        <f t="shared" si="17"/>
        <v>86.983333333333334</v>
      </c>
      <c r="DW18" s="6">
        <v>4</v>
      </c>
      <c r="DX18" s="6">
        <v>3.5</v>
      </c>
      <c r="DY18" s="6">
        <v>3.1</v>
      </c>
      <c r="DZ18" s="7">
        <f t="shared" si="23"/>
        <v>3.5333333333333332</v>
      </c>
      <c r="EA18" s="6">
        <v>98.2</v>
      </c>
      <c r="EB18" s="6">
        <v>77.099999999999994</v>
      </c>
      <c r="EC18" s="6">
        <v>85</v>
      </c>
      <c r="ED18" s="7">
        <f t="shared" si="18"/>
        <v>86.766666666666666</v>
      </c>
      <c r="EE18" s="6">
        <v>3.9</v>
      </c>
      <c r="EF18" s="6">
        <v>3.9</v>
      </c>
      <c r="EG18" s="6">
        <v>3.15</v>
      </c>
      <c r="EH18" s="7">
        <f t="shared" si="19"/>
        <v>3.65</v>
      </c>
      <c r="EJ18" s="6">
        <v>2.57</v>
      </c>
      <c r="EK18" s="6">
        <v>2.52</v>
      </c>
      <c r="EL18" s="6">
        <v>2.69</v>
      </c>
      <c r="EM18" s="9">
        <f t="shared" si="28"/>
        <v>2.5933333333333333</v>
      </c>
      <c r="EO18" s="6">
        <v>0.25</v>
      </c>
      <c r="EP18" s="6">
        <v>0.57999999999999996</v>
      </c>
      <c r="EQ18" s="6">
        <v>0.59</v>
      </c>
      <c r="ER18" s="9">
        <f t="shared" si="21"/>
        <v>0.47333333333333333</v>
      </c>
      <c r="ET18" s="6">
        <v>13</v>
      </c>
      <c r="EU18" s="6">
        <v>0</v>
      </c>
      <c r="EV18" s="9">
        <f t="shared" si="25"/>
        <v>0</v>
      </c>
      <c r="EW18" s="9">
        <v>0</v>
      </c>
      <c r="EX18" s="2"/>
    </row>
    <row r="19" spans="1:154" x14ac:dyDescent="0.25">
      <c r="A19" s="6">
        <v>16</v>
      </c>
      <c r="B19" s="16" t="s">
        <v>106</v>
      </c>
      <c r="C19" s="16"/>
      <c r="E19" s="10">
        <v>22</v>
      </c>
      <c r="F19" s="10">
        <v>7</v>
      </c>
      <c r="G19" s="6">
        <v>4</v>
      </c>
      <c r="H19" s="6">
        <v>11</v>
      </c>
      <c r="I19" s="6">
        <v>5</v>
      </c>
      <c r="J19" s="6">
        <v>4</v>
      </c>
      <c r="K19" s="6">
        <v>6</v>
      </c>
      <c r="L19" s="6">
        <v>3</v>
      </c>
      <c r="M19" s="2"/>
      <c r="O19" s="2" t="s">
        <v>104</v>
      </c>
      <c r="P19" s="2" t="s">
        <v>104</v>
      </c>
      <c r="Q19" s="2" t="s">
        <v>105</v>
      </c>
      <c r="R19" s="2" t="s">
        <v>104</v>
      </c>
      <c r="S19" s="2" t="s">
        <v>103</v>
      </c>
      <c r="T19" s="2"/>
      <c r="U19" s="2"/>
      <c r="V19" s="2" t="s">
        <v>102</v>
      </c>
      <c r="W19" s="2"/>
      <c r="X19" s="2"/>
      <c r="Y19" s="2"/>
      <c r="Z19" s="2" t="s">
        <v>45</v>
      </c>
      <c r="AA19" s="2"/>
      <c r="AB19" s="2"/>
      <c r="AC19" s="2"/>
      <c r="AD19" s="2" t="s">
        <v>101</v>
      </c>
      <c r="AE19" s="2"/>
      <c r="AF19" s="2"/>
      <c r="AG19" s="2"/>
      <c r="AH19" s="2" t="s">
        <v>100</v>
      </c>
      <c r="AJ19" s="2"/>
      <c r="AK19" s="6">
        <v>45</v>
      </c>
      <c r="AL19" s="6">
        <v>35</v>
      </c>
      <c r="AM19" s="6">
        <v>38</v>
      </c>
      <c r="AN19" s="8">
        <f t="shared" si="27"/>
        <v>39.333333333333336</v>
      </c>
      <c r="AP19" s="6">
        <v>12</v>
      </c>
      <c r="AQ19" s="6">
        <v>10</v>
      </c>
      <c r="AR19" s="6">
        <v>15</v>
      </c>
      <c r="AS19" s="7">
        <f t="shared" si="24"/>
        <v>12.333333333333334</v>
      </c>
      <c r="AU19" s="6">
        <v>2</v>
      </c>
      <c r="AV19" s="6">
        <v>0</v>
      </c>
      <c r="AW19" s="6" t="s">
        <v>311</v>
      </c>
      <c r="AX19" s="6">
        <f t="shared" si="1"/>
        <v>1</v>
      </c>
      <c r="AZ19" s="6">
        <v>0</v>
      </c>
      <c r="BA19" s="6">
        <v>7</v>
      </c>
      <c r="BB19" s="6">
        <v>0</v>
      </c>
      <c r="BC19" s="7">
        <f t="shared" si="2"/>
        <v>2.3333333333333335</v>
      </c>
      <c r="BE19" s="6">
        <v>421.5</v>
      </c>
      <c r="BF19" s="6">
        <v>410.5</v>
      </c>
      <c r="BG19" s="6">
        <v>388</v>
      </c>
      <c r="BH19" s="8">
        <f t="shared" si="3"/>
        <v>406.66666666666669</v>
      </c>
      <c r="BI19" s="6">
        <v>136</v>
      </c>
      <c r="BJ19" s="6">
        <v>138</v>
      </c>
      <c r="BK19" s="6">
        <v>139</v>
      </c>
      <c r="BL19" s="8">
        <f t="shared" si="4"/>
        <v>137.66666666666666</v>
      </c>
      <c r="BN19" s="6">
        <v>6.15</v>
      </c>
      <c r="BO19" s="6">
        <v>5.72</v>
      </c>
      <c r="BP19" s="6">
        <v>4.6100000000000003</v>
      </c>
      <c r="BQ19" s="7">
        <f t="shared" si="5"/>
        <v>5.4933333333333332</v>
      </c>
      <c r="BR19" s="6">
        <v>3.45</v>
      </c>
      <c r="BS19" s="6">
        <v>3.35</v>
      </c>
      <c r="BT19" s="6">
        <v>2.59</v>
      </c>
      <c r="BU19" s="7">
        <f t="shared" si="6"/>
        <v>3.1300000000000003</v>
      </c>
      <c r="BW19" s="6">
        <v>93</v>
      </c>
      <c r="BX19" s="6">
        <v>77.8</v>
      </c>
      <c r="BY19" s="6">
        <v>68.900000000000006</v>
      </c>
      <c r="BZ19" s="7">
        <f t="shared" si="7"/>
        <v>79.900000000000006</v>
      </c>
      <c r="CA19" s="6">
        <v>4.7</v>
      </c>
      <c r="CB19" s="6">
        <v>4.4000000000000004</v>
      </c>
      <c r="CC19" s="6">
        <v>3.7</v>
      </c>
      <c r="CD19" s="7">
        <f t="shared" si="8"/>
        <v>4.2666666666666666</v>
      </c>
      <c r="CE19" s="6">
        <v>86.1</v>
      </c>
      <c r="CF19" s="6">
        <v>78.5</v>
      </c>
      <c r="CG19" s="6">
        <v>69.3</v>
      </c>
      <c r="CH19" s="7">
        <f t="shared" si="9"/>
        <v>77.966666666666654</v>
      </c>
      <c r="CI19" s="6">
        <v>4.5999999999999996</v>
      </c>
      <c r="CJ19" s="6">
        <v>4.45</v>
      </c>
      <c r="CK19" s="6">
        <v>3.6</v>
      </c>
      <c r="CL19" s="7">
        <f t="shared" si="10"/>
        <v>4.2166666666666668</v>
      </c>
      <c r="CM19" s="6">
        <v>90.3</v>
      </c>
      <c r="CN19" s="6">
        <v>80.3</v>
      </c>
      <c r="CO19" s="6">
        <v>68</v>
      </c>
      <c r="CP19" s="7">
        <f t="shared" si="26"/>
        <v>79.533333333333331</v>
      </c>
      <c r="CQ19" s="6">
        <v>4.45</v>
      </c>
      <c r="CR19" s="6">
        <v>4.5999999999999996</v>
      </c>
      <c r="CS19" s="6">
        <v>3.7</v>
      </c>
      <c r="CT19" s="7">
        <f t="shared" si="11"/>
        <v>4.25</v>
      </c>
      <c r="CU19" s="6">
        <v>90.9</v>
      </c>
      <c r="CV19" s="6">
        <v>80.2</v>
      </c>
      <c r="CW19" s="6">
        <v>68.400000000000006</v>
      </c>
      <c r="CX19" s="7">
        <f t="shared" si="12"/>
        <v>79.833333333333343</v>
      </c>
      <c r="CY19" s="6">
        <v>4.6500000000000004</v>
      </c>
      <c r="CZ19" s="6">
        <v>4.4000000000000004</v>
      </c>
      <c r="DA19" s="6">
        <v>4</v>
      </c>
      <c r="DB19" s="7">
        <f t="shared" si="13"/>
        <v>4.3500000000000005</v>
      </c>
      <c r="DC19" s="6">
        <v>87.5</v>
      </c>
      <c r="DD19" s="6">
        <v>86.1</v>
      </c>
      <c r="DE19" s="6">
        <v>61.6</v>
      </c>
      <c r="DF19" s="7">
        <f t="shared" si="14"/>
        <v>78.399999999999991</v>
      </c>
      <c r="DG19" s="6">
        <v>4.55</v>
      </c>
      <c r="DH19" s="6">
        <v>4.55</v>
      </c>
      <c r="DI19" s="6">
        <v>4.2</v>
      </c>
      <c r="DJ19" s="7">
        <f t="shared" si="15"/>
        <v>4.4333333333333336</v>
      </c>
      <c r="DK19" s="6">
        <v>88.9</v>
      </c>
      <c r="DL19" s="6">
        <v>86</v>
      </c>
      <c r="DM19" s="6">
        <v>63.9</v>
      </c>
      <c r="DN19" s="7">
        <f t="shared" si="16"/>
        <v>79.600000000000009</v>
      </c>
      <c r="DO19" s="6">
        <v>4.55</v>
      </c>
      <c r="DP19" s="6">
        <v>4.2</v>
      </c>
      <c r="DQ19" s="6">
        <v>3.9</v>
      </c>
      <c r="DR19" s="7">
        <f t="shared" si="22"/>
        <v>4.2166666666666668</v>
      </c>
      <c r="DS19" s="6">
        <v>87</v>
      </c>
      <c r="DT19" s="6">
        <v>85</v>
      </c>
      <c r="DU19" s="6">
        <v>61.7</v>
      </c>
      <c r="DV19" s="7">
        <f t="shared" si="17"/>
        <v>77.899999999999991</v>
      </c>
      <c r="DW19" s="6">
        <v>4.4000000000000004</v>
      </c>
      <c r="DX19" s="6">
        <v>4.7</v>
      </c>
      <c r="DY19" s="6">
        <v>4.2</v>
      </c>
      <c r="DZ19" s="7">
        <f t="shared" si="23"/>
        <v>4.4333333333333336</v>
      </c>
      <c r="EA19" s="6">
        <v>89.5</v>
      </c>
      <c r="EB19" s="6">
        <v>85.2</v>
      </c>
      <c r="EC19" s="6">
        <v>62.4</v>
      </c>
      <c r="ED19" s="7">
        <f t="shared" si="18"/>
        <v>79.033333333333331</v>
      </c>
      <c r="EE19" s="6">
        <v>4.45</v>
      </c>
      <c r="EF19" s="6">
        <v>4.4000000000000004</v>
      </c>
      <c r="EG19" s="6">
        <v>3.95</v>
      </c>
      <c r="EH19" s="7">
        <f t="shared" si="19"/>
        <v>4.2666666666666666</v>
      </c>
      <c r="EJ19" s="6">
        <v>2.94</v>
      </c>
      <c r="EK19" s="6">
        <v>2.78</v>
      </c>
      <c r="EL19" s="6">
        <v>2.88</v>
      </c>
      <c r="EM19" s="9">
        <f t="shared" si="28"/>
        <v>2.8666666666666667</v>
      </c>
      <c r="EO19" s="6">
        <v>0.49</v>
      </c>
      <c r="EP19" s="6">
        <v>0.56999999999999995</v>
      </c>
      <c r="EQ19" s="6">
        <v>0.74</v>
      </c>
      <c r="ER19" s="9">
        <f t="shared" si="21"/>
        <v>0.6</v>
      </c>
      <c r="ET19" s="6">
        <v>15</v>
      </c>
      <c r="EU19" s="6">
        <v>0</v>
      </c>
      <c r="EV19" s="9">
        <f t="shared" si="25"/>
        <v>0</v>
      </c>
      <c r="EW19" s="9">
        <v>0</v>
      </c>
      <c r="EX19" s="2"/>
    </row>
    <row r="20" spans="1:154" x14ac:dyDescent="0.25">
      <c r="A20" s="6">
        <v>17</v>
      </c>
      <c r="B20" s="16" t="s">
        <v>99</v>
      </c>
      <c r="C20" s="16"/>
      <c r="E20" s="10">
        <v>7</v>
      </c>
      <c r="F20" s="13" t="s">
        <v>98</v>
      </c>
      <c r="H20" s="6">
        <v>3</v>
      </c>
      <c r="I20" s="6">
        <v>4</v>
      </c>
      <c r="J20" s="6">
        <v>3</v>
      </c>
      <c r="K20" s="6">
        <v>3</v>
      </c>
      <c r="L20" s="6">
        <v>8</v>
      </c>
      <c r="M20" s="2"/>
      <c r="O20" s="2" t="s">
        <v>97</v>
      </c>
      <c r="P20" s="2" t="s">
        <v>96</v>
      </c>
      <c r="Q20" s="2" t="s">
        <v>10</v>
      </c>
      <c r="R20" s="2"/>
      <c r="S20" s="2" t="s">
        <v>95</v>
      </c>
      <c r="T20" s="2" t="s">
        <v>94</v>
      </c>
      <c r="U20" s="2" t="s">
        <v>93</v>
      </c>
      <c r="V20" s="2" t="s">
        <v>92</v>
      </c>
      <c r="W20" s="2"/>
      <c r="X20" s="2"/>
      <c r="Y20" s="2"/>
      <c r="Z20" s="2" t="s">
        <v>91</v>
      </c>
      <c r="AA20" s="2" t="s">
        <v>90</v>
      </c>
      <c r="AB20" s="2" t="s">
        <v>70</v>
      </c>
      <c r="AC20" s="2" t="s">
        <v>89</v>
      </c>
      <c r="AD20" s="2"/>
      <c r="AE20" s="2" t="s">
        <v>88</v>
      </c>
      <c r="AF20" s="2" t="s">
        <v>88</v>
      </c>
      <c r="AG20" s="2" t="s">
        <v>27</v>
      </c>
      <c r="AH20" s="2"/>
      <c r="AJ20" s="2" t="s">
        <v>87</v>
      </c>
      <c r="AK20" s="6">
        <v>43</v>
      </c>
      <c r="AL20" s="6">
        <v>45</v>
      </c>
      <c r="AM20" s="6">
        <v>40</v>
      </c>
      <c r="AN20" s="8">
        <f t="shared" si="27"/>
        <v>42.666666666666664</v>
      </c>
      <c r="AP20" s="6">
        <v>4</v>
      </c>
      <c r="AQ20" s="6">
        <v>9</v>
      </c>
      <c r="AR20" s="6">
        <v>4</v>
      </c>
      <c r="AS20" s="7">
        <f t="shared" si="24"/>
        <v>5.666666666666667</v>
      </c>
      <c r="AU20" s="6">
        <v>0</v>
      </c>
      <c r="AV20" s="6">
        <v>0</v>
      </c>
      <c r="AW20" s="6">
        <v>0</v>
      </c>
      <c r="AX20" s="6">
        <f t="shared" si="1"/>
        <v>0</v>
      </c>
      <c r="AZ20" s="6">
        <v>7</v>
      </c>
      <c r="BA20" s="6">
        <v>1</v>
      </c>
      <c r="BB20" s="6">
        <v>7</v>
      </c>
      <c r="BC20" s="7">
        <f t="shared" si="2"/>
        <v>5</v>
      </c>
      <c r="BE20" s="14" t="s">
        <v>311</v>
      </c>
      <c r="BF20" s="6">
        <v>414.5</v>
      </c>
      <c r="BG20" s="6">
        <v>366.5</v>
      </c>
      <c r="BH20" s="8">
        <f t="shared" si="3"/>
        <v>390.5</v>
      </c>
      <c r="BI20" s="14" t="s">
        <v>311</v>
      </c>
      <c r="BJ20" s="6">
        <v>155</v>
      </c>
      <c r="BK20" s="6">
        <v>140</v>
      </c>
      <c r="BL20" s="8">
        <f t="shared" si="4"/>
        <v>147.5</v>
      </c>
      <c r="BM20" s="6" t="s">
        <v>87</v>
      </c>
      <c r="BN20" s="6">
        <v>5.68</v>
      </c>
      <c r="BO20" s="6">
        <v>5.25</v>
      </c>
      <c r="BP20" s="6">
        <v>4.66</v>
      </c>
      <c r="BQ20" s="7">
        <f t="shared" si="5"/>
        <v>5.1966666666666663</v>
      </c>
      <c r="BR20" s="6">
        <v>3.3</v>
      </c>
      <c r="BS20" s="6">
        <v>2.95</v>
      </c>
      <c r="BT20" s="6">
        <v>2.48</v>
      </c>
      <c r="BU20" s="7">
        <f t="shared" si="6"/>
        <v>2.91</v>
      </c>
      <c r="BW20" s="14" t="s">
        <v>311</v>
      </c>
      <c r="BX20" s="6">
        <v>86</v>
      </c>
      <c r="BY20" s="6">
        <v>81.2</v>
      </c>
      <c r="BZ20" s="7">
        <f t="shared" si="7"/>
        <v>83.6</v>
      </c>
      <c r="CA20" s="6">
        <v>4.8</v>
      </c>
      <c r="CB20" s="6">
        <v>4.4000000000000004</v>
      </c>
      <c r="CC20" s="6">
        <v>3.8</v>
      </c>
      <c r="CD20" s="7">
        <f t="shared" si="8"/>
        <v>4.333333333333333</v>
      </c>
      <c r="CE20" s="14" t="s">
        <v>311</v>
      </c>
      <c r="CF20" s="6">
        <v>87.5</v>
      </c>
      <c r="CG20" s="6">
        <v>79.2</v>
      </c>
      <c r="CH20" s="7">
        <f t="shared" si="9"/>
        <v>83.35</v>
      </c>
      <c r="CI20" s="6">
        <v>5.3</v>
      </c>
      <c r="CJ20" s="6">
        <v>3.3</v>
      </c>
      <c r="CK20" s="6">
        <v>4.3</v>
      </c>
      <c r="CL20" s="7">
        <f t="shared" si="10"/>
        <v>4.3</v>
      </c>
      <c r="CM20" s="14" t="s">
        <v>311</v>
      </c>
      <c r="CN20" s="6">
        <v>86.5</v>
      </c>
      <c r="CO20" s="6">
        <v>80.8</v>
      </c>
      <c r="CP20" s="7">
        <f t="shared" si="26"/>
        <v>83.65</v>
      </c>
      <c r="CQ20" s="7">
        <v>5.0999999999999996</v>
      </c>
      <c r="CR20" s="6">
        <v>3.8</v>
      </c>
      <c r="CS20" s="6">
        <v>4.3</v>
      </c>
      <c r="CT20" s="7">
        <f t="shared" si="11"/>
        <v>4.3999999999999995</v>
      </c>
      <c r="CU20" s="14" t="s">
        <v>311</v>
      </c>
      <c r="CV20" s="6">
        <v>87.2</v>
      </c>
      <c r="CW20" s="6">
        <v>80.3</v>
      </c>
      <c r="CX20" s="7">
        <f t="shared" si="12"/>
        <v>83.75</v>
      </c>
      <c r="CY20" s="6">
        <v>4.9000000000000004</v>
      </c>
      <c r="CZ20" s="6">
        <v>4.2</v>
      </c>
      <c r="DA20" s="6">
        <v>4.2</v>
      </c>
      <c r="DB20" s="7">
        <f t="shared" si="13"/>
        <v>4.4333333333333336</v>
      </c>
      <c r="DC20" s="14" t="s">
        <v>311</v>
      </c>
      <c r="DD20" s="6">
        <v>85.2</v>
      </c>
      <c r="DE20" s="6">
        <v>79.900000000000006</v>
      </c>
      <c r="DF20" s="7">
        <f t="shared" si="14"/>
        <v>82.550000000000011</v>
      </c>
      <c r="DG20" s="6">
        <v>4.8</v>
      </c>
      <c r="DH20" s="6">
        <v>3.9</v>
      </c>
      <c r="DI20" s="6">
        <v>4</v>
      </c>
      <c r="DJ20" s="7">
        <f t="shared" si="15"/>
        <v>4.2333333333333334</v>
      </c>
      <c r="DK20" s="14" t="s">
        <v>311</v>
      </c>
      <c r="DL20" s="6">
        <v>85.7</v>
      </c>
      <c r="DM20" s="6">
        <v>81.8</v>
      </c>
      <c r="DN20" s="7">
        <f t="shared" si="16"/>
        <v>83.75</v>
      </c>
      <c r="DO20" s="6">
        <v>4.4000000000000004</v>
      </c>
      <c r="DP20" s="6">
        <v>4.8</v>
      </c>
      <c r="DQ20" s="6">
        <v>4</v>
      </c>
      <c r="DR20" s="7">
        <f t="shared" si="22"/>
        <v>4.3999999999999995</v>
      </c>
      <c r="DS20" s="14" t="s">
        <v>311</v>
      </c>
      <c r="DT20" s="6">
        <v>84.6</v>
      </c>
      <c r="DU20" s="6">
        <v>80.400000000000006</v>
      </c>
      <c r="DV20" s="7">
        <f t="shared" si="17"/>
        <v>82.5</v>
      </c>
      <c r="DW20" s="6">
        <v>4.7</v>
      </c>
      <c r="DX20" s="6">
        <v>4.2</v>
      </c>
      <c r="DY20" s="6">
        <v>3.9</v>
      </c>
      <c r="DZ20" s="7">
        <f t="shared" si="23"/>
        <v>4.2666666666666666</v>
      </c>
      <c r="EA20" s="14" t="s">
        <v>311</v>
      </c>
      <c r="EB20" s="6">
        <v>85.5</v>
      </c>
      <c r="EC20" s="6">
        <v>80.599999999999994</v>
      </c>
      <c r="ED20" s="7">
        <f t="shared" si="18"/>
        <v>83.05</v>
      </c>
      <c r="EE20" s="6">
        <v>4.0999999999999996</v>
      </c>
      <c r="EF20" s="6">
        <v>4.3</v>
      </c>
      <c r="EG20" s="6">
        <v>3.7</v>
      </c>
      <c r="EH20" s="7">
        <f t="shared" si="19"/>
        <v>4.0333333333333323</v>
      </c>
      <c r="EJ20" s="6">
        <v>2.34</v>
      </c>
      <c r="EK20" s="6">
        <v>2.57</v>
      </c>
      <c r="EL20" s="6">
        <v>2.4</v>
      </c>
      <c r="EM20" s="9">
        <f t="shared" si="28"/>
        <v>2.436666666666667</v>
      </c>
      <c r="EO20" s="6">
        <v>0.61</v>
      </c>
      <c r="EP20" s="6">
        <v>0.85</v>
      </c>
      <c r="EQ20" s="6">
        <v>0.6</v>
      </c>
      <c r="ER20" s="9">
        <f t="shared" si="21"/>
        <v>0.68666666666666665</v>
      </c>
      <c r="ET20" s="6">
        <v>11</v>
      </c>
      <c r="EU20" s="6">
        <v>1</v>
      </c>
      <c r="EV20" s="9">
        <f t="shared" si="25"/>
        <v>9.0909090909090912E-2</v>
      </c>
      <c r="EW20" s="9">
        <v>1</v>
      </c>
      <c r="EX20" s="2"/>
    </row>
    <row r="21" spans="1:154" x14ac:dyDescent="0.25">
      <c r="A21" s="6">
        <v>18</v>
      </c>
      <c r="B21" s="16" t="s">
        <v>86</v>
      </c>
      <c r="C21" s="16"/>
      <c r="D21" s="6" t="s">
        <v>85</v>
      </c>
      <c r="E21" s="10"/>
      <c r="F21" s="10"/>
      <c r="M21" s="2"/>
      <c r="O21" s="2" t="s">
        <v>84</v>
      </c>
      <c r="P21" s="2" t="s">
        <v>84</v>
      </c>
      <c r="Q21" s="2" t="s">
        <v>83</v>
      </c>
      <c r="R21" s="2" t="s">
        <v>82</v>
      </c>
      <c r="S21" s="2" t="s">
        <v>81</v>
      </c>
      <c r="T21" s="2"/>
      <c r="U21" s="2" t="s">
        <v>80</v>
      </c>
      <c r="V21" s="2"/>
      <c r="W21" s="2"/>
      <c r="X21" s="2"/>
      <c r="Y21" s="2"/>
      <c r="Z21" s="2"/>
      <c r="AA21" s="2" t="s">
        <v>79</v>
      </c>
      <c r="AB21" s="2" t="s">
        <v>4</v>
      </c>
      <c r="AC21" s="2" t="s">
        <v>4</v>
      </c>
      <c r="AD21" s="2"/>
      <c r="AE21" s="2"/>
      <c r="AF21" s="2"/>
      <c r="AG21" s="2" t="s">
        <v>78</v>
      </c>
      <c r="AH21" s="2" t="s">
        <v>77</v>
      </c>
      <c r="AJ21" s="2" t="s">
        <v>76</v>
      </c>
      <c r="AK21" s="6">
        <v>33</v>
      </c>
      <c r="AL21" s="6">
        <v>42</v>
      </c>
      <c r="AM21" s="6">
        <v>42</v>
      </c>
      <c r="AN21" s="8">
        <f t="shared" si="27"/>
        <v>39</v>
      </c>
      <c r="AP21" s="6">
        <v>0</v>
      </c>
      <c r="AQ21" s="6">
        <v>10</v>
      </c>
      <c r="AR21" s="6">
        <v>8</v>
      </c>
      <c r="AS21" s="7">
        <f t="shared" si="24"/>
        <v>6</v>
      </c>
      <c r="AU21" s="6">
        <v>0</v>
      </c>
      <c r="AV21" s="6">
        <v>0</v>
      </c>
      <c r="AW21" s="6">
        <v>0</v>
      </c>
      <c r="AX21" s="6">
        <f t="shared" si="1"/>
        <v>0</v>
      </c>
      <c r="AZ21" s="6">
        <v>0</v>
      </c>
      <c r="BA21" s="6">
        <v>8</v>
      </c>
      <c r="BB21" s="6">
        <v>3</v>
      </c>
      <c r="BC21" s="7">
        <f t="shared" si="2"/>
        <v>3.6666666666666665</v>
      </c>
      <c r="BE21" s="6">
        <v>591</v>
      </c>
      <c r="BF21" s="6">
        <v>616</v>
      </c>
      <c r="BG21" s="6">
        <v>612</v>
      </c>
      <c r="BH21" s="8">
        <f t="shared" si="3"/>
        <v>606.33333333333337</v>
      </c>
      <c r="BI21" s="6">
        <v>176</v>
      </c>
      <c r="BJ21" s="6">
        <v>160</v>
      </c>
      <c r="BK21" s="6">
        <v>177</v>
      </c>
      <c r="BL21" s="8">
        <f t="shared" si="4"/>
        <v>171</v>
      </c>
      <c r="BN21" s="6">
        <v>6.64</v>
      </c>
      <c r="BO21" s="6">
        <v>7.6</v>
      </c>
      <c r="BP21" s="6">
        <v>7.63</v>
      </c>
      <c r="BQ21" s="7">
        <f t="shared" si="5"/>
        <v>7.2899999999999991</v>
      </c>
      <c r="BR21" s="6">
        <v>3.8</v>
      </c>
      <c r="BS21" s="6">
        <v>3.6</v>
      </c>
      <c r="BT21" s="6">
        <v>4.13</v>
      </c>
      <c r="BU21" s="7">
        <f t="shared" si="6"/>
        <v>3.8433333333333337</v>
      </c>
      <c r="BW21" s="6">
        <v>90</v>
      </c>
      <c r="BX21" s="6">
        <v>88.4</v>
      </c>
      <c r="BY21" s="6">
        <v>80.599999999999994</v>
      </c>
      <c r="BZ21" s="7">
        <f t="shared" si="7"/>
        <v>86.333333333333329</v>
      </c>
      <c r="CA21" s="6">
        <v>4.3499999999999996</v>
      </c>
      <c r="CB21" s="6">
        <v>4.5</v>
      </c>
      <c r="CC21" s="6">
        <v>5.5</v>
      </c>
      <c r="CD21" s="7">
        <f t="shared" si="8"/>
        <v>4.7833333333333332</v>
      </c>
      <c r="CE21" s="6">
        <v>91.7</v>
      </c>
      <c r="CF21" s="6">
        <v>86.4</v>
      </c>
      <c r="CG21" s="6">
        <v>81.900000000000006</v>
      </c>
      <c r="CH21" s="7">
        <f t="shared" si="9"/>
        <v>86.666666666666671</v>
      </c>
      <c r="CI21" s="6">
        <v>4.0999999999999996</v>
      </c>
      <c r="CJ21" s="6">
        <v>4.9000000000000004</v>
      </c>
      <c r="CK21" s="6">
        <v>5.25</v>
      </c>
      <c r="CL21" s="7">
        <f t="shared" si="10"/>
        <v>4.75</v>
      </c>
      <c r="CM21" s="6">
        <v>90.5</v>
      </c>
      <c r="CN21" s="6">
        <v>86.6</v>
      </c>
      <c r="CO21" s="6">
        <v>80.5</v>
      </c>
      <c r="CP21" s="7">
        <f t="shared" si="26"/>
        <v>85.866666666666674</v>
      </c>
      <c r="CQ21" s="6">
        <v>4.2</v>
      </c>
      <c r="CR21" s="6">
        <v>5.0999999999999996</v>
      </c>
      <c r="CS21" s="6">
        <v>5.3</v>
      </c>
      <c r="CT21" s="7">
        <f t="shared" si="11"/>
        <v>4.8666666666666671</v>
      </c>
      <c r="CU21" s="6">
        <v>88.9</v>
      </c>
      <c r="CV21" s="6">
        <v>86.2</v>
      </c>
      <c r="CW21" s="6">
        <v>81.400000000000006</v>
      </c>
      <c r="CX21" s="7">
        <f t="shared" si="12"/>
        <v>85.5</v>
      </c>
      <c r="CY21" s="6">
        <v>4.4000000000000004</v>
      </c>
      <c r="CZ21" s="6">
        <v>4.9000000000000004</v>
      </c>
      <c r="DA21" s="6">
        <v>5.0999999999999996</v>
      </c>
      <c r="DB21" s="7">
        <f t="shared" si="13"/>
        <v>4.8</v>
      </c>
      <c r="DC21" s="6">
        <v>92.4</v>
      </c>
      <c r="DD21" s="6">
        <v>94.1</v>
      </c>
      <c r="DE21" s="6">
        <v>92.8</v>
      </c>
      <c r="DF21" s="7">
        <f t="shared" si="14"/>
        <v>93.100000000000009</v>
      </c>
      <c r="DG21" s="6">
        <v>4.9000000000000004</v>
      </c>
      <c r="DH21" s="6">
        <v>3.9</v>
      </c>
      <c r="DI21" s="6">
        <v>4.4000000000000004</v>
      </c>
      <c r="DJ21" s="7">
        <f t="shared" si="15"/>
        <v>4.4000000000000004</v>
      </c>
      <c r="DK21" s="6">
        <v>93.5</v>
      </c>
      <c r="DL21" s="6">
        <v>92</v>
      </c>
      <c r="DM21" s="6">
        <v>92.1</v>
      </c>
      <c r="DN21" s="7">
        <f t="shared" si="16"/>
        <v>92.533333333333346</v>
      </c>
      <c r="DO21" s="6">
        <v>4.2</v>
      </c>
      <c r="DP21" s="6">
        <v>4.5</v>
      </c>
      <c r="DQ21" s="6">
        <v>4.7</v>
      </c>
      <c r="DR21" s="7">
        <f t="shared" si="22"/>
        <v>4.4666666666666659</v>
      </c>
      <c r="DS21" s="6">
        <v>92.3</v>
      </c>
      <c r="DT21" s="6">
        <v>90.6</v>
      </c>
      <c r="DU21" s="6">
        <v>92.3</v>
      </c>
      <c r="DV21" s="7">
        <f t="shared" si="17"/>
        <v>91.733333333333334</v>
      </c>
      <c r="DW21" s="6">
        <v>4.9000000000000004</v>
      </c>
      <c r="DX21" s="6">
        <v>4.2</v>
      </c>
      <c r="DY21" s="6">
        <v>5.2</v>
      </c>
      <c r="DZ21" s="7">
        <f t="shared" si="23"/>
        <v>4.7666666666666666</v>
      </c>
      <c r="EA21" s="6">
        <v>92.5</v>
      </c>
      <c r="EB21" s="6">
        <v>92.2</v>
      </c>
      <c r="EC21" s="6">
        <v>93.3</v>
      </c>
      <c r="ED21" s="7">
        <f t="shared" si="18"/>
        <v>92.666666666666671</v>
      </c>
      <c r="EE21" s="6">
        <v>4.5</v>
      </c>
      <c r="EF21" s="6">
        <v>3.6</v>
      </c>
      <c r="EG21" s="6">
        <v>4.7</v>
      </c>
      <c r="EH21" s="7">
        <f t="shared" si="19"/>
        <v>4.2666666666666666</v>
      </c>
      <c r="EI21" s="6" t="s">
        <v>75</v>
      </c>
      <c r="EJ21" s="6">
        <v>1.85</v>
      </c>
      <c r="EK21" s="6">
        <v>2.1</v>
      </c>
      <c r="EL21" s="6">
        <v>1.9</v>
      </c>
      <c r="EM21" s="9">
        <f t="shared" si="28"/>
        <v>1.95</v>
      </c>
      <c r="EO21" s="6">
        <v>1.6</v>
      </c>
      <c r="EP21" s="6">
        <v>3.2</v>
      </c>
      <c r="EQ21" s="6">
        <v>2.1</v>
      </c>
      <c r="ER21" s="9">
        <f t="shared" si="21"/>
        <v>2.3000000000000003</v>
      </c>
      <c r="ET21" s="6">
        <v>20</v>
      </c>
      <c r="EU21" s="6">
        <v>4</v>
      </c>
      <c r="EV21" s="9">
        <f t="shared" si="25"/>
        <v>0.2</v>
      </c>
      <c r="EW21" s="9">
        <v>1</v>
      </c>
      <c r="EX21" s="2"/>
    </row>
    <row r="22" spans="1:154" x14ac:dyDescent="0.25">
      <c r="A22" s="6">
        <v>19</v>
      </c>
      <c r="B22" s="16" t="s">
        <v>74</v>
      </c>
      <c r="C22" s="16"/>
      <c r="E22" s="10">
        <v>4</v>
      </c>
      <c r="F22" s="10">
        <v>7</v>
      </c>
      <c r="G22" s="6">
        <v>1</v>
      </c>
      <c r="H22" s="6">
        <v>2</v>
      </c>
      <c r="I22" s="6">
        <v>3</v>
      </c>
      <c r="J22" s="6">
        <v>3</v>
      </c>
      <c r="K22" s="6">
        <v>4</v>
      </c>
      <c r="L22" s="6">
        <v>5</v>
      </c>
      <c r="M22" s="2" t="s">
        <v>73</v>
      </c>
      <c r="O22" s="2" t="s">
        <v>72</v>
      </c>
      <c r="P22" s="2" t="s">
        <v>72</v>
      </c>
      <c r="Q22" s="2" t="s">
        <v>71</v>
      </c>
      <c r="R22" s="2"/>
      <c r="S22" s="2"/>
      <c r="T22" s="2"/>
      <c r="U22" s="2"/>
      <c r="V22" s="2"/>
      <c r="W22" s="2"/>
      <c r="X22" s="2"/>
      <c r="Y22" s="2"/>
      <c r="Z22" s="2"/>
      <c r="AA22" s="2" t="s">
        <v>70</v>
      </c>
      <c r="AB22" s="2" t="s">
        <v>70</v>
      </c>
      <c r="AC22" s="2" t="s">
        <v>70</v>
      </c>
      <c r="AD22" s="2" t="s">
        <v>69</v>
      </c>
      <c r="AE22" s="2"/>
      <c r="AF22" s="2"/>
      <c r="AG22" s="2" t="s">
        <v>68</v>
      </c>
      <c r="AH22" s="2" t="s">
        <v>67</v>
      </c>
      <c r="AJ22" s="2"/>
      <c r="AK22" s="6">
        <v>38</v>
      </c>
      <c r="AL22" s="6">
        <v>39</v>
      </c>
      <c r="AM22" s="6">
        <v>41</v>
      </c>
      <c r="AN22" s="8">
        <f t="shared" si="27"/>
        <v>39.333333333333336</v>
      </c>
      <c r="AP22" s="6">
        <v>2</v>
      </c>
      <c r="AQ22" s="6">
        <v>1</v>
      </c>
      <c r="AR22" s="6">
        <v>6</v>
      </c>
      <c r="AS22" s="7">
        <f t="shared" si="24"/>
        <v>3</v>
      </c>
      <c r="AU22" s="6">
        <v>0</v>
      </c>
      <c r="AV22" s="6">
        <v>0</v>
      </c>
      <c r="AW22" s="6">
        <v>0</v>
      </c>
      <c r="AX22" s="6">
        <f t="shared" si="1"/>
        <v>0</v>
      </c>
      <c r="AZ22" s="6">
        <v>2</v>
      </c>
      <c r="BA22" s="6">
        <v>5</v>
      </c>
      <c r="BB22" s="6">
        <v>1</v>
      </c>
      <c r="BC22" s="7">
        <f t="shared" si="2"/>
        <v>2.6666666666666665</v>
      </c>
      <c r="BE22" s="6">
        <v>567</v>
      </c>
      <c r="BF22" s="6">
        <v>538</v>
      </c>
      <c r="BG22" s="6">
        <v>491.5</v>
      </c>
      <c r="BH22" s="8">
        <f t="shared" si="3"/>
        <v>532.16666666666663</v>
      </c>
      <c r="BI22" s="6">
        <v>168</v>
      </c>
      <c r="BJ22" s="6">
        <v>169</v>
      </c>
      <c r="BK22" s="6">
        <v>169</v>
      </c>
      <c r="BL22" s="8">
        <f t="shared" si="4"/>
        <v>168.66666666666666</v>
      </c>
      <c r="BN22" s="6">
        <v>6.76</v>
      </c>
      <c r="BO22" s="6">
        <v>6.61</v>
      </c>
      <c r="BP22" s="6">
        <v>6.09</v>
      </c>
      <c r="BQ22" s="7">
        <f t="shared" si="5"/>
        <v>6.4866666666666672</v>
      </c>
      <c r="BR22" s="6">
        <v>3.54</v>
      </c>
      <c r="BS22" s="6">
        <v>3.65</v>
      </c>
      <c r="BT22" s="6">
        <v>3.28</v>
      </c>
      <c r="BU22" s="7">
        <f t="shared" si="6"/>
        <v>3.4899999999999998</v>
      </c>
      <c r="BW22" s="6">
        <v>86.5</v>
      </c>
      <c r="BX22" s="6">
        <v>100.4</v>
      </c>
      <c r="BY22" s="6">
        <v>90.2</v>
      </c>
      <c r="BZ22" s="7">
        <f t="shared" si="7"/>
        <v>92.366666666666674</v>
      </c>
      <c r="CA22" s="6">
        <v>5.4</v>
      </c>
      <c r="CB22" s="6">
        <v>4.9000000000000004</v>
      </c>
      <c r="CC22" s="6">
        <v>5.0999999999999996</v>
      </c>
      <c r="CD22" s="7">
        <f t="shared" si="8"/>
        <v>5.1333333333333337</v>
      </c>
      <c r="CE22" s="6">
        <v>83.5</v>
      </c>
      <c r="CF22" s="6">
        <v>100.1</v>
      </c>
      <c r="CG22" s="6">
        <v>91.4</v>
      </c>
      <c r="CH22" s="7">
        <f t="shared" si="9"/>
        <v>91.666666666666671</v>
      </c>
      <c r="CI22" s="6">
        <v>5.3</v>
      </c>
      <c r="CJ22" s="6">
        <v>5.3</v>
      </c>
      <c r="CK22" s="6">
        <v>5.0999999999999996</v>
      </c>
      <c r="CL22" s="7">
        <f t="shared" si="10"/>
        <v>5.2333333333333334</v>
      </c>
      <c r="CM22" s="6">
        <v>78.400000000000006</v>
      </c>
      <c r="CN22" s="6">
        <v>103.2</v>
      </c>
      <c r="CO22" s="6">
        <v>90</v>
      </c>
      <c r="CP22" s="7">
        <f t="shared" si="26"/>
        <v>90.533333333333346</v>
      </c>
      <c r="CQ22" s="6">
        <v>6.1</v>
      </c>
      <c r="CR22" s="6">
        <v>5.0999999999999996</v>
      </c>
      <c r="CS22" s="6">
        <v>4.7</v>
      </c>
      <c r="CT22" s="7">
        <f t="shared" si="11"/>
        <v>5.3</v>
      </c>
      <c r="CU22" s="6">
        <v>77.400000000000006</v>
      </c>
      <c r="CV22" s="6">
        <v>102.7</v>
      </c>
      <c r="CW22" s="6">
        <v>90.7</v>
      </c>
      <c r="CX22" s="7">
        <f t="shared" si="12"/>
        <v>90.266666666666666</v>
      </c>
      <c r="CY22" s="6">
        <v>5.7</v>
      </c>
      <c r="CZ22" s="6">
        <v>5.2</v>
      </c>
      <c r="DA22" s="6">
        <v>4.9000000000000004</v>
      </c>
      <c r="DB22" s="7">
        <f t="shared" si="13"/>
        <v>5.2666666666666666</v>
      </c>
      <c r="DC22" s="6">
        <v>87.4</v>
      </c>
      <c r="DD22" s="6">
        <v>106.9</v>
      </c>
      <c r="DE22" s="6">
        <v>87.9</v>
      </c>
      <c r="DF22" s="7">
        <f t="shared" si="14"/>
        <v>94.066666666666677</v>
      </c>
      <c r="DG22" s="6">
        <v>4.4000000000000004</v>
      </c>
      <c r="DH22" s="6">
        <v>4.5999999999999996</v>
      </c>
      <c r="DI22" s="6">
        <v>4.5999999999999996</v>
      </c>
      <c r="DJ22" s="7">
        <f t="shared" si="15"/>
        <v>4.5333333333333332</v>
      </c>
      <c r="DK22" s="6">
        <v>85.5</v>
      </c>
      <c r="DL22" s="6">
        <v>103.7</v>
      </c>
      <c r="DM22" s="6">
        <v>87.8</v>
      </c>
      <c r="DN22" s="7">
        <f t="shared" si="16"/>
        <v>92.333333333333329</v>
      </c>
      <c r="DO22" s="6">
        <v>3.9</v>
      </c>
      <c r="DP22" s="6">
        <v>4.8</v>
      </c>
      <c r="DQ22" s="6">
        <v>5.0999999999999996</v>
      </c>
      <c r="DR22" s="7">
        <f t="shared" si="22"/>
        <v>4.5999999999999996</v>
      </c>
      <c r="DS22" s="6">
        <v>85.5</v>
      </c>
      <c r="DT22" s="6">
        <v>100.6</v>
      </c>
      <c r="DU22" s="6">
        <v>88.4</v>
      </c>
      <c r="DV22" s="7">
        <f t="shared" si="17"/>
        <v>91.5</v>
      </c>
      <c r="DW22" s="6">
        <v>5</v>
      </c>
      <c r="DX22" s="6">
        <v>4</v>
      </c>
      <c r="DY22" s="6">
        <v>5.2</v>
      </c>
      <c r="DZ22" s="7">
        <f t="shared" si="23"/>
        <v>4.7333333333333334</v>
      </c>
      <c r="EA22" s="6">
        <v>85.8</v>
      </c>
      <c r="EB22" s="6">
        <v>105.2</v>
      </c>
      <c r="EC22" s="6">
        <v>89</v>
      </c>
      <c r="ED22" s="7">
        <f t="shared" si="18"/>
        <v>93.333333333333329</v>
      </c>
      <c r="EE22" s="6">
        <v>3.9</v>
      </c>
      <c r="EF22" s="6">
        <v>4.7</v>
      </c>
      <c r="EG22" s="6">
        <v>5.0999999999999996</v>
      </c>
      <c r="EH22" s="7">
        <f t="shared" si="19"/>
        <v>4.5666666666666664</v>
      </c>
      <c r="EJ22" s="6">
        <v>1.8</v>
      </c>
      <c r="EK22" s="6">
        <v>2</v>
      </c>
      <c r="EL22" s="6">
        <v>1.72</v>
      </c>
      <c r="EM22" s="9">
        <f t="shared" si="28"/>
        <v>1.8399999999999999</v>
      </c>
      <c r="EO22" s="6">
        <v>2.9</v>
      </c>
      <c r="EP22" s="6">
        <v>2.5</v>
      </c>
      <c r="EQ22" s="6">
        <v>3</v>
      </c>
      <c r="ER22" s="9">
        <f t="shared" si="21"/>
        <v>2.8000000000000003</v>
      </c>
      <c r="ET22" s="6">
        <v>10</v>
      </c>
      <c r="EU22" s="6">
        <v>0</v>
      </c>
      <c r="EV22" s="9">
        <f t="shared" si="25"/>
        <v>0</v>
      </c>
      <c r="EW22" s="9">
        <v>0</v>
      </c>
      <c r="EX22" s="2"/>
    </row>
    <row r="23" spans="1:154" x14ac:dyDescent="0.25">
      <c r="A23" s="6">
        <v>20</v>
      </c>
      <c r="B23" s="16" t="s">
        <v>66</v>
      </c>
      <c r="C23" s="16"/>
      <c r="E23" s="10" t="s">
        <v>65</v>
      </c>
      <c r="F23" s="10">
        <v>7</v>
      </c>
      <c r="G23" s="6">
        <v>7</v>
      </c>
      <c r="H23" s="6">
        <v>3</v>
      </c>
      <c r="I23" s="6">
        <v>2</v>
      </c>
      <c r="J23" s="6">
        <v>6</v>
      </c>
      <c r="K23" s="6">
        <v>4</v>
      </c>
      <c r="L23" s="6">
        <v>3</v>
      </c>
      <c r="M23" s="2"/>
      <c r="O23" s="2" t="s">
        <v>64</v>
      </c>
      <c r="P23" s="2" t="s">
        <v>63</v>
      </c>
      <c r="Q23" s="2" t="s">
        <v>62</v>
      </c>
      <c r="R23" s="2" t="s">
        <v>61</v>
      </c>
      <c r="S23" s="2" t="s">
        <v>60</v>
      </c>
      <c r="T23" s="2" t="s">
        <v>60</v>
      </c>
      <c r="U23" s="2" t="s">
        <v>59</v>
      </c>
      <c r="V23" s="2"/>
      <c r="W23" s="2" t="s">
        <v>58</v>
      </c>
      <c r="X23" s="2"/>
      <c r="Y23" s="2"/>
      <c r="Z23" s="2"/>
      <c r="AA23" s="2" t="s">
        <v>57</v>
      </c>
      <c r="AB23" s="2" t="s">
        <v>56</v>
      </c>
      <c r="AC23" s="2"/>
      <c r="AD23" s="2" t="s">
        <v>55</v>
      </c>
      <c r="AE23" s="2" t="s">
        <v>54</v>
      </c>
      <c r="AF23" s="2" t="s">
        <v>54</v>
      </c>
      <c r="AG23" s="2" t="s">
        <v>53</v>
      </c>
      <c r="AH23" s="2" t="s">
        <v>52</v>
      </c>
      <c r="AJ23" s="2" t="s">
        <v>51</v>
      </c>
      <c r="AK23" s="6">
        <v>52</v>
      </c>
      <c r="AL23" s="6">
        <v>38</v>
      </c>
      <c r="AM23" s="6">
        <v>43</v>
      </c>
      <c r="AN23" s="8">
        <f t="shared" si="27"/>
        <v>44.333333333333336</v>
      </c>
      <c r="AP23" s="6">
        <v>2</v>
      </c>
      <c r="AQ23" s="6">
        <v>0</v>
      </c>
      <c r="AR23" s="6">
        <v>0</v>
      </c>
      <c r="AS23" s="7">
        <f t="shared" si="24"/>
        <v>0.66666666666666663</v>
      </c>
      <c r="AU23" s="6">
        <v>0</v>
      </c>
      <c r="AV23" s="6">
        <v>0</v>
      </c>
      <c r="AW23" s="6">
        <v>0</v>
      </c>
      <c r="AX23" s="6">
        <f t="shared" si="1"/>
        <v>0</v>
      </c>
      <c r="AZ23" s="6">
        <v>5</v>
      </c>
      <c r="BA23" s="6">
        <v>1</v>
      </c>
      <c r="BB23" s="6">
        <v>7</v>
      </c>
      <c r="BC23" s="7">
        <f t="shared" si="2"/>
        <v>4.333333333333333</v>
      </c>
      <c r="BE23" s="6">
        <v>592</v>
      </c>
      <c r="BF23" s="6">
        <v>614</v>
      </c>
      <c r="BG23" s="6">
        <v>642</v>
      </c>
      <c r="BH23" s="8">
        <f t="shared" si="3"/>
        <v>616</v>
      </c>
      <c r="BI23" s="6">
        <v>144</v>
      </c>
      <c r="BJ23" s="6">
        <v>155</v>
      </c>
      <c r="BK23" s="6">
        <v>167</v>
      </c>
      <c r="BL23" s="8">
        <f t="shared" si="4"/>
        <v>155.33333333333334</v>
      </c>
      <c r="BN23" s="6">
        <v>5.68</v>
      </c>
      <c r="BO23" s="6">
        <v>5.31</v>
      </c>
      <c r="BP23" s="6">
        <v>6.4</v>
      </c>
      <c r="BQ23" s="7">
        <f t="shared" si="5"/>
        <v>5.7966666666666669</v>
      </c>
      <c r="BR23" s="6">
        <v>2.4500000000000002</v>
      </c>
      <c r="BS23" s="6">
        <v>3.14</v>
      </c>
      <c r="BT23" s="6">
        <v>3.69</v>
      </c>
      <c r="BU23" s="7">
        <f t="shared" si="6"/>
        <v>3.0933333333333333</v>
      </c>
      <c r="BW23" s="6">
        <v>82.7</v>
      </c>
      <c r="BX23" s="6">
        <v>75.5</v>
      </c>
      <c r="BY23" s="6">
        <v>82.5</v>
      </c>
      <c r="BZ23" s="7">
        <f t="shared" si="7"/>
        <v>80.233333333333334</v>
      </c>
      <c r="CA23" s="6">
        <v>3.8</v>
      </c>
      <c r="CB23" s="6">
        <v>4.2</v>
      </c>
      <c r="CC23" s="6">
        <v>5.0999999999999996</v>
      </c>
      <c r="CD23" s="7">
        <f t="shared" si="8"/>
        <v>4.3666666666666663</v>
      </c>
      <c r="CE23" s="6">
        <v>84.3</v>
      </c>
      <c r="CF23" s="6">
        <v>75.099999999999994</v>
      </c>
      <c r="CG23" s="6">
        <v>82.6</v>
      </c>
      <c r="CH23" s="7">
        <f t="shared" si="9"/>
        <v>80.666666666666657</v>
      </c>
      <c r="CI23" s="6">
        <v>3.5</v>
      </c>
      <c r="CJ23" s="6">
        <v>3.65</v>
      </c>
      <c r="CK23" s="6">
        <v>4.8</v>
      </c>
      <c r="CL23" s="7">
        <f t="shared" si="10"/>
        <v>3.9833333333333329</v>
      </c>
      <c r="CM23" s="6">
        <v>82.7</v>
      </c>
      <c r="CN23" s="6">
        <v>74.400000000000006</v>
      </c>
      <c r="CO23" s="6">
        <v>81.7</v>
      </c>
      <c r="CP23" s="7">
        <f t="shared" si="26"/>
        <v>79.600000000000009</v>
      </c>
      <c r="CQ23" s="6">
        <v>3.4</v>
      </c>
      <c r="CR23" s="6">
        <v>3.85</v>
      </c>
      <c r="CS23" s="6">
        <v>4.5999999999999996</v>
      </c>
      <c r="CT23" s="7">
        <f t="shared" si="11"/>
        <v>3.9499999999999997</v>
      </c>
      <c r="CU23" s="6">
        <v>83.8</v>
      </c>
      <c r="CV23" s="6">
        <v>76</v>
      </c>
      <c r="CW23" s="6">
        <v>82.2</v>
      </c>
      <c r="CX23" s="7">
        <f t="shared" si="12"/>
        <v>80.666666666666671</v>
      </c>
      <c r="CY23" s="6">
        <v>3.65</v>
      </c>
      <c r="CZ23" s="6">
        <v>3.6</v>
      </c>
      <c r="DA23" s="6">
        <v>4.4000000000000004</v>
      </c>
      <c r="DB23" s="7">
        <f t="shared" si="13"/>
        <v>3.8833333333333333</v>
      </c>
      <c r="DC23" s="6">
        <v>87.9</v>
      </c>
      <c r="DD23" s="6">
        <v>73.900000000000006</v>
      </c>
      <c r="DE23" s="6">
        <v>87</v>
      </c>
      <c r="DF23" s="7">
        <f t="shared" si="14"/>
        <v>82.933333333333337</v>
      </c>
      <c r="DG23" s="6">
        <v>3.9</v>
      </c>
      <c r="DH23" s="6">
        <v>3.8</v>
      </c>
      <c r="DI23" s="6">
        <v>4.8</v>
      </c>
      <c r="DJ23" s="7">
        <f t="shared" si="15"/>
        <v>4.166666666666667</v>
      </c>
      <c r="DK23" s="6">
        <v>87</v>
      </c>
      <c r="DL23" s="6">
        <v>72.5</v>
      </c>
      <c r="DM23" s="6">
        <v>85.9</v>
      </c>
      <c r="DN23" s="7">
        <f t="shared" si="16"/>
        <v>81.8</v>
      </c>
      <c r="DO23" s="6">
        <v>3.4</v>
      </c>
      <c r="DP23" s="6">
        <v>3.9</v>
      </c>
      <c r="DQ23" s="6">
        <v>4.3</v>
      </c>
      <c r="DR23" s="7">
        <f t="shared" si="22"/>
        <v>3.8666666666666667</v>
      </c>
      <c r="DS23" s="6">
        <v>91</v>
      </c>
      <c r="DT23" s="6">
        <v>75.099999999999994</v>
      </c>
      <c r="DU23" s="6">
        <v>86.7</v>
      </c>
      <c r="DV23" s="7">
        <f t="shared" si="17"/>
        <v>84.266666666666666</v>
      </c>
      <c r="DW23" s="6">
        <v>3.5</v>
      </c>
      <c r="DX23" s="6">
        <v>3.9</v>
      </c>
      <c r="DY23" s="6">
        <v>4.5</v>
      </c>
      <c r="DZ23" s="7">
        <f t="shared" si="23"/>
        <v>3.9666666666666668</v>
      </c>
      <c r="EA23" s="6">
        <v>86.6</v>
      </c>
      <c r="EB23" s="6">
        <v>75.8</v>
      </c>
      <c r="EC23" s="6">
        <v>87.4</v>
      </c>
      <c r="ED23" s="7">
        <f t="shared" si="18"/>
        <v>83.266666666666666</v>
      </c>
      <c r="EE23" s="6">
        <v>3.5</v>
      </c>
      <c r="EF23" s="6">
        <v>3.7</v>
      </c>
      <c r="EG23" s="6">
        <v>4.8</v>
      </c>
      <c r="EH23" s="7">
        <f t="shared" si="19"/>
        <v>4</v>
      </c>
      <c r="EJ23" s="6">
        <v>1.5</v>
      </c>
      <c r="EK23" s="6">
        <v>1.73</v>
      </c>
      <c r="EL23" s="6">
        <v>1.9</v>
      </c>
      <c r="EM23" s="9">
        <f t="shared" si="28"/>
        <v>1.71</v>
      </c>
      <c r="EO23" s="6">
        <v>1.52</v>
      </c>
      <c r="EP23" s="6">
        <v>1.78</v>
      </c>
      <c r="EQ23" s="6">
        <v>4.2300000000000004</v>
      </c>
      <c r="ER23" s="9">
        <f t="shared" si="21"/>
        <v>2.5100000000000002</v>
      </c>
      <c r="ET23" s="6">
        <v>5</v>
      </c>
      <c r="EU23" s="6">
        <v>1</v>
      </c>
      <c r="EV23" s="9">
        <f t="shared" si="25"/>
        <v>0.2</v>
      </c>
      <c r="EW23" s="9">
        <v>1</v>
      </c>
      <c r="EX23" s="2" t="s">
        <v>50</v>
      </c>
    </row>
    <row r="24" spans="1:154" x14ac:dyDescent="0.25">
      <c r="A24" s="6">
        <v>21</v>
      </c>
      <c r="B24" s="16" t="s">
        <v>49</v>
      </c>
      <c r="C24" s="16"/>
      <c r="E24" s="10">
        <v>8</v>
      </c>
      <c r="F24" s="10">
        <v>32</v>
      </c>
      <c r="G24" s="6">
        <v>4</v>
      </c>
      <c r="H24" s="6">
        <v>6</v>
      </c>
      <c r="I24" s="6">
        <v>5</v>
      </c>
      <c r="J24" s="6">
        <v>27</v>
      </c>
      <c r="K24" s="6">
        <v>24</v>
      </c>
      <c r="L24" s="6">
        <v>17</v>
      </c>
      <c r="M24" s="2"/>
      <c r="O24" s="2" t="s">
        <v>48</v>
      </c>
      <c r="P24" s="2"/>
      <c r="Q24" s="2" t="s">
        <v>10</v>
      </c>
      <c r="R24" s="2" t="s">
        <v>47</v>
      </c>
      <c r="S24" s="2"/>
      <c r="T24" s="2"/>
      <c r="U24" s="2" t="s">
        <v>46</v>
      </c>
      <c r="V24" s="2" t="s">
        <v>31</v>
      </c>
      <c r="W24" s="2"/>
      <c r="X24" s="2"/>
      <c r="Y24" s="2"/>
      <c r="Z24" s="2" t="s">
        <v>45</v>
      </c>
      <c r="AA24" s="2" t="s">
        <v>44</v>
      </c>
      <c r="AB24" s="2" t="s">
        <v>43</v>
      </c>
      <c r="AC24" s="2" t="s">
        <v>42</v>
      </c>
      <c r="AD24" s="2" t="s">
        <v>41</v>
      </c>
      <c r="AE24" s="2"/>
      <c r="AF24" s="2" t="s">
        <v>40</v>
      </c>
      <c r="AG24" s="2"/>
      <c r="AH24" s="2" t="s">
        <v>39</v>
      </c>
      <c r="AJ24" s="2"/>
      <c r="AK24" s="6" t="s">
        <v>311</v>
      </c>
      <c r="AL24" s="6">
        <v>42</v>
      </c>
      <c r="AM24" s="6">
        <v>40</v>
      </c>
      <c r="AN24" s="8">
        <f t="shared" si="27"/>
        <v>41</v>
      </c>
      <c r="AO24" s="6" t="s">
        <v>38</v>
      </c>
      <c r="AP24" s="6">
        <v>9</v>
      </c>
      <c r="AQ24" s="6">
        <v>7</v>
      </c>
      <c r="AR24" s="6">
        <v>0</v>
      </c>
      <c r="AS24" s="7">
        <f t="shared" si="24"/>
        <v>5.333333333333333</v>
      </c>
      <c r="AU24" s="6">
        <v>0</v>
      </c>
      <c r="AV24" s="6">
        <v>0</v>
      </c>
      <c r="AW24" s="6">
        <v>0</v>
      </c>
      <c r="AX24" s="6">
        <f t="shared" si="1"/>
        <v>0</v>
      </c>
      <c r="AZ24" s="6">
        <v>0</v>
      </c>
      <c r="BA24" s="6">
        <v>2</v>
      </c>
      <c r="BB24" s="6">
        <v>0</v>
      </c>
      <c r="BC24" s="7">
        <f t="shared" si="2"/>
        <v>0.66666666666666663</v>
      </c>
      <c r="BE24" s="6">
        <v>359</v>
      </c>
      <c r="BF24" s="6">
        <v>437</v>
      </c>
      <c r="BG24" s="6">
        <v>458.5</v>
      </c>
      <c r="BH24" s="8">
        <f t="shared" si="3"/>
        <v>418.16666666666669</v>
      </c>
      <c r="BI24" s="6" t="s">
        <v>311</v>
      </c>
      <c r="BJ24" s="6">
        <v>141</v>
      </c>
      <c r="BK24" s="6">
        <v>157</v>
      </c>
      <c r="BL24" s="8">
        <f t="shared" si="4"/>
        <v>149</v>
      </c>
      <c r="BM24" s="6" t="s">
        <v>37</v>
      </c>
      <c r="BN24" s="6">
        <v>3.71</v>
      </c>
      <c r="BO24" s="6">
        <v>5.15</v>
      </c>
      <c r="BP24" s="6">
        <v>5.01</v>
      </c>
      <c r="BQ24" s="7">
        <f t="shared" si="5"/>
        <v>4.6233333333333331</v>
      </c>
      <c r="BR24" s="6">
        <v>2.23</v>
      </c>
      <c r="BS24" s="6">
        <v>2.15</v>
      </c>
      <c r="BT24" s="6">
        <v>2.93</v>
      </c>
      <c r="BU24" s="7">
        <f t="shared" si="6"/>
        <v>2.436666666666667</v>
      </c>
      <c r="BW24" s="6">
        <v>73</v>
      </c>
      <c r="BX24" s="6">
        <v>79</v>
      </c>
      <c r="BY24" s="6">
        <v>84.5</v>
      </c>
      <c r="BZ24" s="7">
        <f t="shared" si="7"/>
        <v>78.833333333333329</v>
      </c>
      <c r="CA24" s="6">
        <v>3.15</v>
      </c>
      <c r="CB24" s="6">
        <v>3.9</v>
      </c>
      <c r="CC24" s="6">
        <v>4.7</v>
      </c>
      <c r="CD24" s="7">
        <f t="shared" si="8"/>
        <v>3.9166666666666665</v>
      </c>
      <c r="CE24" s="6">
        <v>71.900000000000006</v>
      </c>
      <c r="CF24" s="6">
        <v>79.599999999999994</v>
      </c>
      <c r="CG24" s="6">
        <v>85.2</v>
      </c>
      <c r="CH24" s="7">
        <f t="shared" si="9"/>
        <v>78.899999999999991</v>
      </c>
      <c r="CI24" s="6">
        <v>3.45</v>
      </c>
      <c r="CJ24" s="6">
        <v>4.3</v>
      </c>
      <c r="CK24" s="6">
        <v>4.5999999999999996</v>
      </c>
      <c r="CL24" s="7">
        <f t="shared" si="10"/>
        <v>4.1166666666666663</v>
      </c>
      <c r="CM24" s="6">
        <v>75</v>
      </c>
      <c r="CN24" s="6">
        <v>80.099999999999994</v>
      </c>
      <c r="CO24" s="6">
        <v>86.1</v>
      </c>
      <c r="CP24" s="7">
        <f t="shared" si="26"/>
        <v>80.399999999999991</v>
      </c>
      <c r="CQ24" s="6">
        <v>3.4</v>
      </c>
      <c r="CR24" s="6">
        <v>4.4000000000000004</v>
      </c>
      <c r="CS24" s="6">
        <v>4.55</v>
      </c>
      <c r="CT24" s="7">
        <f t="shared" si="11"/>
        <v>4.1166666666666671</v>
      </c>
      <c r="CU24" s="6">
        <v>74</v>
      </c>
      <c r="CV24" s="6">
        <v>80.599999999999994</v>
      </c>
      <c r="CW24" s="6">
        <v>86.1</v>
      </c>
      <c r="CX24" s="7">
        <f t="shared" si="12"/>
        <v>80.233333333333334</v>
      </c>
      <c r="CY24" s="6">
        <v>3.45</v>
      </c>
      <c r="CZ24" s="6">
        <v>3.7</v>
      </c>
      <c r="DA24" s="6">
        <v>4.5999999999999996</v>
      </c>
      <c r="DB24" s="7">
        <f t="shared" si="13"/>
        <v>3.9166666666666665</v>
      </c>
      <c r="DC24" s="6">
        <v>75.599999999999994</v>
      </c>
      <c r="DD24" s="6">
        <v>84.6</v>
      </c>
      <c r="DE24" s="6">
        <v>50.4</v>
      </c>
      <c r="DF24" s="7">
        <f t="shared" si="14"/>
        <v>70.2</v>
      </c>
      <c r="DG24" s="6">
        <v>3.2</v>
      </c>
      <c r="DH24" s="6">
        <v>4.0999999999999996</v>
      </c>
      <c r="DI24" s="6">
        <v>4.8</v>
      </c>
      <c r="DJ24" s="7">
        <f t="shared" si="15"/>
        <v>4.0333333333333332</v>
      </c>
      <c r="DK24" s="6">
        <v>75.400000000000006</v>
      </c>
      <c r="DL24" s="6">
        <v>83.2</v>
      </c>
      <c r="DM24" s="6">
        <v>89.7</v>
      </c>
      <c r="DN24" s="7">
        <f t="shared" si="16"/>
        <v>82.766666666666666</v>
      </c>
      <c r="DO24" s="6">
        <v>3.4</v>
      </c>
      <c r="DP24" s="6">
        <v>4.3</v>
      </c>
      <c r="DQ24" s="6">
        <v>4.5999999999999996</v>
      </c>
      <c r="DR24" s="7">
        <f t="shared" si="22"/>
        <v>4.0999999999999996</v>
      </c>
      <c r="DS24" s="6">
        <v>71.599999999999994</v>
      </c>
      <c r="DT24" s="6">
        <v>86.2</v>
      </c>
      <c r="DU24" s="6">
        <v>87.5</v>
      </c>
      <c r="DV24" s="7">
        <f t="shared" si="17"/>
        <v>81.766666666666666</v>
      </c>
      <c r="DW24" s="6">
        <v>2.9</v>
      </c>
      <c r="DX24" s="6">
        <v>3.6</v>
      </c>
      <c r="DY24" s="6">
        <v>4.3</v>
      </c>
      <c r="DZ24" s="7">
        <f t="shared" si="23"/>
        <v>3.6</v>
      </c>
      <c r="EA24" s="6">
        <v>74.2</v>
      </c>
      <c r="EB24" s="6">
        <v>80.8</v>
      </c>
      <c r="EC24" s="6">
        <v>88.5</v>
      </c>
      <c r="ED24" s="7">
        <f t="shared" si="18"/>
        <v>81.166666666666671</v>
      </c>
      <c r="EE24" s="6">
        <v>3</v>
      </c>
      <c r="EF24" s="6">
        <v>3.7</v>
      </c>
      <c r="EG24" s="6">
        <v>4.2</v>
      </c>
      <c r="EH24" s="7">
        <f t="shared" si="19"/>
        <v>3.6333333333333333</v>
      </c>
      <c r="EJ24" s="6">
        <v>2.31</v>
      </c>
      <c r="EK24" s="6">
        <v>2.6</v>
      </c>
      <c r="EL24" s="6">
        <v>2.5</v>
      </c>
      <c r="EM24" s="9">
        <f t="shared" si="28"/>
        <v>2.4700000000000002</v>
      </c>
      <c r="EO24" s="6">
        <v>0.6</v>
      </c>
      <c r="EP24" s="6">
        <v>0.5</v>
      </c>
      <c r="EQ24" s="6">
        <v>0.77</v>
      </c>
      <c r="ER24" s="9">
        <f t="shared" si="21"/>
        <v>0.62333333333333341</v>
      </c>
      <c r="ET24" s="6">
        <v>12</v>
      </c>
      <c r="EU24" s="6">
        <v>0</v>
      </c>
      <c r="EV24" s="9">
        <f t="shared" si="25"/>
        <v>0</v>
      </c>
      <c r="EW24" s="9">
        <v>0</v>
      </c>
      <c r="EX24" s="2"/>
    </row>
    <row r="25" spans="1:154" x14ac:dyDescent="0.25">
      <c r="A25" s="6">
        <v>22</v>
      </c>
      <c r="B25" s="16" t="s">
        <v>36</v>
      </c>
      <c r="C25" s="16"/>
      <c r="E25" s="10">
        <v>20</v>
      </c>
      <c r="F25" s="10">
        <v>27</v>
      </c>
      <c r="G25" s="6">
        <v>14</v>
      </c>
      <c r="H25" s="6">
        <v>3</v>
      </c>
      <c r="I25" s="6">
        <v>9</v>
      </c>
      <c r="J25" s="6">
        <v>15</v>
      </c>
      <c r="K25" s="6">
        <v>8</v>
      </c>
      <c r="L25" s="6">
        <v>4</v>
      </c>
      <c r="M25" s="2"/>
      <c r="O25" s="2" t="s">
        <v>35</v>
      </c>
      <c r="P25" s="2" t="s">
        <v>34</v>
      </c>
      <c r="Q25" s="2" t="s">
        <v>10</v>
      </c>
      <c r="R25" s="2" t="s">
        <v>33</v>
      </c>
      <c r="S25" s="2" t="s">
        <v>32</v>
      </c>
      <c r="T25" s="2" t="s">
        <v>32</v>
      </c>
      <c r="U25" s="2" t="s">
        <v>32</v>
      </c>
      <c r="V25" s="2" t="s">
        <v>31</v>
      </c>
      <c r="W25" s="2"/>
      <c r="X25" s="2"/>
      <c r="Y25" s="2"/>
      <c r="Z25" s="2"/>
      <c r="AA25" s="2" t="s">
        <v>30</v>
      </c>
      <c r="AB25" s="2" t="s">
        <v>4</v>
      </c>
      <c r="AC25" s="2" t="s">
        <v>29</v>
      </c>
      <c r="AD25" s="2" t="s">
        <v>28</v>
      </c>
      <c r="AE25" s="2"/>
      <c r="AF25" s="2" t="s">
        <v>27</v>
      </c>
      <c r="AG25" s="2" t="s">
        <v>26</v>
      </c>
      <c r="AH25" s="2" t="s">
        <v>25</v>
      </c>
      <c r="AJ25" s="2"/>
      <c r="AK25" s="6">
        <v>30</v>
      </c>
      <c r="AL25" s="6">
        <v>40</v>
      </c>
      <c r="AM25" s="6">
        <v>44</v>
      </c>
      <c r="AN25" s="8">
        <f t="shared" si="27"/>
        <v>38</v>
      </c>
      <c r="AP25" s="6">
        <v>6</v>
      </c>
      <c r="AQ25" s="6">
        <v>2</v>
      </c>
      <c r="AR25" s="6">
        <v>1</v>
      </c>
      <c r="AS25" s="7">
        <f t="shared" si="24"/>
        <v>3</v>
      </c>
      <c r="AU25" s="6">
        <v>0</v>
      </c>
      <c r="AV25" s="6">
        <v>0</v>
      </c>
      <c r="AW25" s="6">
        <v>0</v>
      </c>
      <c r="AX25" s="6">
        <f t="shared" si="1"/>
        <v>0</v>
      </c>
      <c r="AZ25" s="6">
        <v>0</v>
      </c>
      <c r="BA25" s="6">
        <v>3</v>
      </c>
      <c r="BB25" s="6">
        <v>12</v>
      </c>
      <c r="BC25" s="7">
        <f t="shared" si="2"/>
        <v>5</v>
      </c>
      <c r="BE25" s="6">
        <v>398.5</v>
      </c>
      <c r="BF25" s="6">
        <v>430.5</v>
      </c>
      <c r="BG25" s="6">
        <v>365</v>
      </c>
      <c r="BH25" s="8">
        <f t="shared" si="3"/>
        <v>398</v>
      </c>
      <c r="BI25" s="6">
        <v>144</v>
      </c>
      <c r="BJ25" s="6">
        <v>161</v>
      </c>
      <c r="BK25" s="6">
        <v>141</v>
      </c>
      <c r="BL25" s="8">
        <f t="shared" si="4"/>
        <v>148.66666666666666</v>
      </c>
      <c r="BN25" s="6">
        <v>4.5199999999999996</v>
      </c>
      <c r="BO25" s="6">
        <v>5.17</v>
      </c>
      <c r="BP25" s="6">
        <v>4.0199999999999996</v>
      </c>
      <c r="BQ25" s="7">
        <f t="shared" si="5"/>
        <v>4.5699999999999994</v>
      </c>
      <c r="BR25" s="6">
        <v>2.56</v>
      </c>
      <c r="BS25" s="6">
        <v>3.03</v>
      </c>
      <c r="BT25" s="6">
        <v>2.4</v>
      </c>
      <c r="BU25" s="7">
        <f t="shared" si="6"/>
        <v>2.6633333333333336</v>
      </c>
      <c r="BW25" s="6">
        <v>92</v>
      </c>
      <c r="BX25" s="6">
        <v>76.400000000000006</v>
      </c>
      <c r="BY25" s="6">
        <v>79.599999999999994</v>
      </c>
      <c r="BZ25" s="7">
        <f t="shared" si="7"/>
        <v>82.666666666666671</v>
      </c>
      <c r="CA25" s="6">
        <v>3.5</v>
      </c>
      <c r="CB25" s="6">
        <v>4.2</v>
      </c>
      <c r="CC25" s="6">
        <v>3.3</v>
      </c>
      <c r="CD25" s="7">
        <f t="shared" si="8"/>
        <v>3.6666666666666665</v>
      </c>
      <c r="CE25" s="6">
        <v>92.8</v>
      </c>
      <c r="CF25" s="6">
        <v>77.2</v>
      </c>
      <c r="CG25" s="6">
        <v>78.900000000000006</v>
      </c>
      <c r="CH25" s="7">
        <f t="shared" si="9"/>
        <v>82.966666666666669</v>
      </c>
      <c r="CI25" s="6">
        <v>3.6</v>
      </c>
      <c r="CJ25" s="6">
        <v>4.0999999999999996</v>
      </c>
      <c r="CK25" s="6">
        <v>3.1</v>
      </c>
      <c r="CL25" s="7">
        <f t="shared" si="10"/>
        <v>3.5999999999999996</v>
      </c>
      <c r="CM25" s="6">
        <v>93</v>
      </c>
      <c r="CN25" s="6">
        <v>77.2</v>
      </c>
      <c r="CO25" s="6">
        <v>79.7</v>
      </c>
      <c r="CP25" s="7">
        <f t="shared" si="26"/>
        <v>83.3</v>
      </c>
      <c r="CQ25" s="6">
        <v>3.2</v>
      </c>
      <c r="CR25" s="6">
        <v>4.3</v>
      </c>
      <c r="CS25" s="6">
        <v>3.4</v>
      </c>
      <c r="CT25" s="7">
        <f t="shared" si="11"/>
        <v>3.6333333333333333</v>
      </c>
      <c r="CU25" s="6">
        <v>92.9</v>
      </c>
      <c r="CV25" s="6">
        <v>77.7</v>
      </c>
      <c r="CW25" s="6">
        <v>81.2</v>
      </c>
      <c r="CX25" s="7">
        <f t="shared" si="12"/>
        <v>83.933333333333337</v>
      </c>
      <c r="CY25" s="6">
        <v>3.4</v>
      </c>
      <c r="CZ25" s="6">
        <v>4.55</v>
      </c>
      <c r="DA25" s="6">
        <v>3.3</v>
      </c>
      <c r="DB25" s="7">
        <f t="shared" si="13"/>
        <v>3.75</v>
      </c>
      <c r="DC25" s="6">
        <v>96.9</v>
      </c>
      <c r="DD25" s="6">
        <v>75.7</v>
      </c>
      <c r="DE25" s="6">
        <v>76.599999999999994</v>
      </c>
      <c r="DF25" s="7">
        <f t="shared" si="14"/>
        <v>83.066666666666677</v>
      </c>
      <c r="DG25" s="6">
        <v>3.6</v>
      </c>
      <c r="DH25" s="6">
        <v>4.5</v>
      </c>
      <c r="DI25" s="6">
        <v>3.2</v>
      </c>
      <c r="DJ25" s="7">
        <f t="shared" si="15"/>
        <v>3.7666666666666671</v>
      </c>
      <c r="DK25" s="6">
        <v>97.7</v>
      </c>
      <c r="DL25" s="6">
        <v>75.2</v>
      </c>
      <c r="DM25" s="6">
        <v>73.5</v>
      </c>
      <c r="DN25" s="7">
        <f t="shared" si="16"/>
        <v>82.13333333333334</v>
      </c>
      <c r="DO25" s="6">
        <v>3.5</v>
      </c>
      <c r="DP25" s="6">
        <v>4.45</v>
      </c>
      <c r="DQ25" s="6">
        <v>3.4</v>
      </c>
      <c r="DR25" s="7">
        <f t="shared" si="22"/>
        <v>3.7833333333333332</v>
      </c>
      <c r="DS25" s="6">
        <v>100.2</v>
      </c>
      <c r="DT25" s="6">
        <v>76.099999999999994</v>
      </c>
      <c r="DU25" s="6">
        <v>73</v>
      </c>
      <c r="DV25" s="7">
        <f t="shared" si="17"/>
        <v>83.100000000000009</v>
      </c>
      <c r="DW25" s="6">
        <v>3.2</v>
      </c>
      <c r="DX25" s="6">
        <v>4.5</v>
      </c>
      <c r="DY25" s="6">
        <v>3.5</v>
      </c>
      <c r="DZ25" s="7">
        <f t="shared" si="23"/>
        <v>3.7333333333333329</v>
      </c>
      <c r="EA25" s="6">
        <v>98.9</v>
      </c>
      <c r="EB25" s="6">
        <v>75.5</v>
      </c>
      <c r="EC25" s="6">
        <v>74.2</v>
      </c>
      <c r="ED25" s="7">
        <f t="shared" si="18"/>
        <v>82.866666666666674</v>
      </c>
      <c r="EE25" s="6">
        <v>3</v>
      </c>
      <c r="EF25" s="6">
        <v>4.4000000000000004</v>
      </c>
      <c r="EG25" s="6">
        <v>3.5</v>
      </c>
      <c r="EH25" s="7">
        <f t="shared" si="19"/>
        <v>3.6333333333333333</v>
      </c>
      <c r="EJ25" s="6">
        <v>2</v>
      </c>
      <c r="EK25" s="6">
        <v>2.1</v>
      </c>
      <c r="EL25" s="6">
        <v>2.2999999999999998</v>
      </c>
      <c r="EM25" s="9">
        <f t="shared" si="28"/>
        <v>2.1333333333333333</v>
      </c>
      <c r="EO25" s="6">
        <v>0.63</v>
      </c>
      <c r="EP25" s="6">
        <v>0.9</v>
      </c>
      <c r="EQ25" s="6">
        <v>1</v>
      </c>
      <c r="ER25" s="9">
        <f t="shared" si="21"/>
        <v>0.84333333333333338</v>
      </c>
      <c r="ET25" s="6">
        <v>24</v>
      </c>
      <c r="EU25" s="6">
        <v>2</v>
      </c>
      <c r="EV25" s="9">
        <f t="shared" si="25"/>
        <v>8.3333333333333329E-2</v>
      </c>
      <c r="EW25" s="9">
        <v>1</v>
      </c>
      <c r="EX25" s="2"/>
    </row>
    <row r="26" spans="1:154" x14ac:dyDescent="0.25">
      <c r="A26" s="6">
        <v>23</v>
      </c>
      <c r="B26" s="16" t="s">
        <v>24</v>
      </c>
      <c r="C26" s="16"/>
      <c r="D26" s="6" t="s">
        <v>23</v>
      </c>
      <c r="E26" s="10">
        <v>14</v>
      </c>
      <c r="F26" s="10">
        <v>22</v>
      </c>
      <c r="G26" s="6">
        <v>4</v>
      </c>
      <c r="H26" s="6">
        <v>6</v>
      </c>
      <c r="I26" s="6">
        <v>12</v>
      </c>
      <c r="J26" s="6">
        <v>4</v>
      </c>
      <c r="K26" s="6">
        <v>14</v>
      </c>
      <c r="L26" s="6">
        <v>3</v>
      </c>
      <c r="M26" s="2" t="s">
        <v>22</v>
      </c>
      <c r="O26" s="2" t="s">
        <v>21</v>
      </c>
      <c r="P26" s="2" t="s">
        <v>21</v>
      </c>
      <c r="Q26" s="2" t="s">
        <v>20</v>
      </c>
      <c r="R26" s="2" t="s">
        <v>19</v>
      </c>
      <c r="S26" s="2"/>
      <c r="T26" s="2" t="s">
        <v>18</v>
      </c>
      <c r="U26" s="2" t="s">
        <v>17</v>
      </c>
      <c r="V26" s="2"/>
      <c r="W26" s="2"/>
      <c r="X26" s="2"/>
      <c r="Y26" s="2"/>
      <c r="Z26" s="2"/>
      <c r="AA26" s="2" t="s">
        <v>16</v>
      </c>
      <c r="AB26" s="2" t="s">
        <v>15</v>
      </c>
      <c r="AC26" s="2" t="s">
        <v>15</v>
      </c>
      <c r="AD26" s="2" t="s">
        <v>4</v>
      </c>
      <c r="AE26" s="2"/>
      <c r="AF26" s="2" t="s">
        <v>14</v>
      </c>
      <c r="AG26" s="2"/>
      <c r="AH26" s="2" t="s">
        <v>13</v>
      </c>
      <c r="AJ26" s="2"/>
      <c r="AK26" s="6">
        <v>54</v>
      </c>
      <c r="AL26" s="6">
        <v>49</v>
      </c>
      <c r="AM26" s="6" t="s">
        <v>311</v>
      </c>
      <c r="AN26" s="8">
        <f t="shared" si="27"/>
        <v>51.5</v>
      </c>
      <c r="AP26" s="6">
        <v>7</v>
      </c>
      <c r="AQ26" s="6">
        <v>15</v>
      </c>
      <c r="AR26" s="6">
        <v>6</v>
      </c>
      <c r="AS26" s="7">
        <f t="shared" si="24"/>
        <v>9.3333333333333339</v>
      </c>
      <c r="AU26" s="6">
        <v>0</v>
      </c>
      <c r="AV26" s="6">
        <v>0</v>
      </c>
      <c r="AW26" s="6">
        <v>0</v>
      </c>
      <c r="AX26" s="6">
        <f t="shared" si="1"/>
        <v>0</v>
      </c>
      <c r="AZ26" s="6">
        <v>4</v>
      </c>
      <c r="BA26" s="6">
        <v>0</v>
      </c>
      <c r="BB26" s="6">
        <v>0</v>
      </c>
      <c r="BC26" s="7">
        <f t="shared" si="2"/>
        <v>1.3333333333333333</v>
      </c>
      <c r="BE26" s="6">
        <v>480</v>
      </c>
      <c r="BF26" s="6">
        <v>380.5</v>
      </c>
      <c r="BG26" s="6">
        <v>400</v>
      </c>
      <c r="BH26" s="8">
        <f t="shared" si="3"/>
        <v>420.16666666666669</v>
      </c>
      <c r="BI26" s="6">
        <v>153</v>
      </c>
      <c r="BJ26" s="6">
        <v>111</v>
      </c>
      <c r="BK26" s="6">
        <v>136</v>
      </c>
      <c r="BL26" s="8">
        <f t="shared" si="4"/>
        <v>133.33333333333334</v>
      </c>
      <c r="BN26" s="6">
        <v>5.73</v>
      </c>
      <c r="BO26" s="6">
        <v>4.4800000000000004</v>
      </c>
      <c r="BP26" s="6">
        <v>6.62</v>
      </c>
      <c r="BQ26" s="7">
        <f t="shared" si="5"/>
        <v>5.61</v>
      </c>
      <c r="BR26" s="6">
        <v>3.19</v>
      </c>
      <c r="BS26" s="6">
        <v>2.4500000000000002</v>
      </c>
      <c r="BT26" s="6">
        <v>3.77</v>
      </c>
      <c r="BU26" s="7">
        <f t="shared" si="6"/>
        <v>3.1366666666666667</v>
      </c>
      <c r="BW26" s="6">
        <v>100.2</v>
      </c>
      <c r="BX26" s="6">
        <v>82</v>
      </c>
      <c r="BY26" s="6">
        <v>74.900000000000006</v>
      </c>
      <c r="BZ26" s="7">
        <f t="shared" si="7"/>
        <v>85.7</v>
      </c>
      <c r="CA26" s="6">
        <v>4.3</v>
      </c>
      <c r="CB26" s="6">
        <v>4.3</v>
      </c>
      <c r="CC26" s="6">
        <v>3.9</v>
      </c>
      <c r="CD26" s="7">
        <f t="shared" si="8"/>
        <v>4.166666666666667</v>
      </c>
      <c r="CE26" s="6">
        <v>99.8</v>
      </c>
      <c r="CF26" s="6">
        <v>84.6</v>
      </c>
      <c r="CG26" s="6">
        <v>73.5</v>
      </c>
      <c r="CH26" s="7">
        <f t="shared" si="9"/>
        <v>85.966666666666654</v>
      </c>
      <c r="CI26" s="6">
        <v>4.2</v>
      </c>
      <c r="CJ26" s="6">
        <v>4.3499999999999996</v>
      </c>
      <c r="CK26" s="6">
        <v>4.0999999999999996</v>
      </c>
      <c r="CL26" s="7">
        <f t="shared" si="10"/>
        <v>4.2166666666666668</v>
      </c>
      <c r="CM26" s="6">
        <v>97.3</v>
      </c>
      <c r="CN26" s="6">
        <v>81.2</v>
      </c>
      <c r="CO26" s="6">
        <v>75.599999999999994</v>
      </c>
      <c r="CP26" s="7">
        <f t="shared" si="26"/>
        <v>84.7</v>
      </c>
      <c r="CQ26" s="6">
        <v>4.2</v>
      </c>
      <c r="CR26" s="6">
        <v>4.2</v>
      </c>
      <c r="CS26" s="6">
        <v>4.7</v>
      </c>
      <c r="CT26" s="7">
        <f t="shared" si="11"/>
        <v>4.3666666666666671</v>
      </c>
      <c r="CU26" s="6">
        <v>97.9</v>
      </c>
      <c r="CV26" s="6">
        <v>87.6</v>
      </c>
      <c r="CW26" s="6">
        <v>73.599999999999994</v>
      </c>
      <c r="CX26" s="7">
        <f t="shared" si="12"/>
        <v>86.366666666666674</v>
      </c>
      <c r="CY26" s="7">
        <v>4.5</v>
      </c>
      <c r="CZ26" s="6">
        <v>4.5</v>
      </c>
      <c r="DA26" s="6">
        <v>4.4000000000000004</v>
      </c>
      <c r="DB26" s="7">
        <f>AVERAGE(CZ26:DA26)</f>
        <v>4.45</v>
      </c>
      <c r="DC26" s="6">
        <v>101.4</v>
      </c>
      <c r="DD26" s="6">
        <v>85.3</v>
      </c>
      <c r="DE26" s="6">
        <v>70.900000000000006</v>
      </c>
      <c r="DF26" s="7">
        <f t="shared" si="14"/>
        <v>85.866666666666674</v>
      </c>
      <c r="DG26" s="6">
        <v>3.8</v>
      </c>
      <c r="DH26" s="6">
        <v>4.4000000000000004</v>
      </c>
      <c r="DI26" s="6">
        <v>4.2</v>
      </c>
      <c r="DJ26" s="7">
        <f t="shared" si="15"/>
        <v>4.1333333333333329</v>
      </c>
      <c r="DK26" s="6">
        <v>101</v>
      </c>
      <c r="DL26" s="6">
        <v>84.6</v>
      </c>
      <c r="DM26" s="6">
        <v>69.3</v>
      </c>
      <c r="DN26" s="7">
        <f t="shared" si="16"/>
        <v>84.966666666666654</v>
      </c>
      <c r="DO26" s="6">
        <v>3.8</v>
      </c>
      <c r="DP26" s="6">
        <v>4.5</v>
      </c>
      <c r="DQ26" s="6">
        <v>3.9</v>
      </c>
      <c r="DR26" s="7">
        <f t="shared" si="22"/>
        <v>4.0666666666666673</v>
      </c>
      <c r="DS26" s="6">
        <v>101.5</v>
      </c>
      <c r="DT26" s="6">
        <v>85.1</v>
      </c>
      <c r="DU26" s="6">
        <v>71.099999999999994</v>
      </c>
      <c r="DV26" s="7">
        <f t="shared" si="17"/>
        <v>85.899999999999991</v>
      </c>
      <c r="DW26" s="6">
        <v>3.5</v>
      </c>
      <c r="DX26" s="6">
        <v>4.3</v>
      </c>
      <c r="DY26" s="6">
        <v>4.4000000000000004</v>
      </c>
      <c r="DZ26" s="7">
        <f t="shared" si="23"/>
        <v>4.0666666666666664</v>
      </c>
      <c r="EA26" s="6">
        <v>101.9</v>
      </c>
      <c r="EB26" s="6">
        <v>84.7</v>
      </c>
      <c r="EC26" s="6">
        <v>72.3</v>
      </c>
      <c r="ED26" s="7">
        <f t="shared" si="18"/>
        <v>86.300000000000011</v>
      </c>
      <c r="EE26" s="6">
        <v>3.9</v>
      </c>
      <c r="EF26" s="6">
        <v>4.3</v>
      </c>
      <c r="EG26" s="6">
        <v>4.8</v>
      </c>
      <c r="EH26" s="7">
        <f t="shared" si="19"/>
        <v>4.333333333333333</v>
      </c>
      <c r="EJ26" s="6">
        <v>2.7</v>
      </c>
      <c r="EK26" s="6">
        <v>2.4</v>
      </c>
      <c r="EL26" s="6">
        <v>2.8</v>
      </c>
      <c r="EM26" s="9">
        <f t="shared" si="28"/>
        <v>2.6333333333333333</v>
      </c>
      <c r="EO26" s="6">
        <v>1</v>
      </c>
      <c r="EP26" s="6">
        <v>0.4</v>
      </c>
      <c r="EQ26" s="6">
        <v>1</v>
      </c>
      <c r="ER26" s="9">
        <f t="shared" si="21"/>
        <v>0.79999999999999993</v>
      </c>
      <c r="ET26" s="6">
        <v>10</v>
      </c>
      <c r="EU26" s="6">
        <v>0</v>
      </c>
      <c r="EV26" s="9">
        <f t="shared" si="25"/>
        <v>0</v>
      </c>
      <c r="EW26" s="9">
        <v>0</v>
      </c>
      <c r="EX26" s="2"/>
    </row>
    <row r="27" spans="1:154" x14ac:dyDescent="0.25">
      <c r="A27" s="6">
        <v>24</v>
      </c>
      <c r="B27" s="16" t="s">
        <v>12</v>
      </c>
      <c r="C27" s="16"/>
      <c r="E27" s="10">
        <v>11</v>
      </c>
      <c r="F27" s="10">
        <v>18</v>
      </c>
      <c r="G27" s="6">
        <v>4</v>
      </c>
      <c r="H27" s="6">
        <v>3</v>
      </c>
      <c r="I27" s="6">
        <v>5</v>
      </c>
      <c r="J27" s="6">
        <v>8</v>
      </c>
      <c r="K27" s="6">
        <v>18</v>
      </c>
      <c r="L27" s="6" t="s">
        <v>11</v>
      </c>
      <c r="M27" s="2"/>
      <c r="O27" s="2" t="s">
        <v>10</v>
      </c>
      <c r="P27" s="2" t="s">
        <v>9</v>
      </c>
      <c r="Q27" s="2" t="s">
        <v>9</v>
      </c>
      <c r="R27" s="2" t="s">
        <v>8</v>
      </c>
      <c r="S27" s="2" t="s">
        <v>7</v>
      </c>
      <c r="T27" s="2" t="s">
        <v>7</v>
      </c>
      <c r="U27" s="2" t="s">
        <v>7</v>
      </c>
      <c r="V27" s="2" t="s">
        <v>7</v>
      </c>
      <c r="W27" s="2"/>
      <c r="X27" s="2"/>
      <c r="Y27" s="2" t="s">
        <v>6</v>
      </c>
      <c r="Z27" s="2"/>
      <c r="AA27" s="2" t="s">
        <v>5</v>
      </c>
      <c r="AB27" s="2" t="s">
        <v>4</v>
      </c>
      <c r="AC27" s="2" t="s">
        <v>4</v>
      </c>
      <c r="AD27" s="2" t="s">
        <v>3</v>
      </c>
      <c r="AE27" s="2" t="s">
        <v>2</v>
      </c>
      <c r="AF27" s="2" t="s">
        <v>1</v>
      </c>
      <c r="AG27" s="2" t="s">
        <v>1</v>
      </c>
      <c r="AH27" s="2" t="s">
        <v>0</v>
      </c>
      <c r="AJ27" s="2"/>
      <c r="AK27" s="6">
        <v>32</v>
      </c>
      <c r="AL27" s="6">
        <v>40</v>
      </c>
      <c r="AM27" s="6">
        <v>44</v>
      </c>
      <c r="AN27" s="8">
        <f t="shared" si="27"/>
        <v>38.666666666666664</v>
      </c>
      <c r="AP27" s="6">
        <v>7</v>
      </c>
      <c r="AQ27" s="6">
        <v>10</v>
      </c>
      <c r="AR27" s="6">
        <v>10</v>
      </c>
      <c r="AS27" s="7">
        <f t="shared" si="24"/>
        <v>9</v>
      </c>
      <c r="AU27" s="6">
        <v>0</v>
      </c>
      <c r="AV27" s="6">
        <v>0</v>
      </c>
      <c r="AW27" s="6">
        <v>0</v>
      </c>
      <c r="AX27" s="6">
        <f t="shared" si="1"/>
        <v>0</v>
      </c>
      <c r="AZ27" s="6">
        <v>0</v>
      </c>
      <c r="BA27" s="6">
        <v>0</v>
      </c>
      <c r="BB27" s="6">
        <v>2</v>
      </c>
      <c r="BC27" s="7">
        <f t="shared" si="2"/>
        <v>0.66666666666666663</v>
      </c>
      <c r="BE27" s="6">
        <v>522</v>
      </c>
      <c r="BF27" s="6">
        <v>476</v>
      </c>
      <c r="BG27" s="6">
        <v>570</v>
      </c>
      <c r="BH27" s="8">
        <f t="shared" si="3"/>
        <v>522.66666666666663</v>
      </c>
      <c r="BI27" s="6">
        <v>167</v>
      </c>
      <c r="BJ27" s="6">
        <v>167</v>
      </c>
      <c r="BK27" s="6">
        <v>163</v>
      </c>
      <c r="BL27" s="8">
        <f t="shared" si="4"/>
        <v>165.66666666666666</v>
      </c>
      <c r="BN27" s="6">
        <v>6.86</v>
      </c>
      <c r="BO27" s="6">
        <v>5.71</v>
      </c>
      <c r="BP27" s="6">
        <v>7.2</v>
      </c>
      <c r="BQ27" s="7">
        <f t="shared" si="5"/>
        <v>6.59</v>
      </c>
      <c r="BR27" s="6">
        <v>3.56</v>
      </c>
      <c r="BS27" s="6">
        <v>3.32</v>
      </c>
      <c r="BT27" s="6">
        <v>3.8</v>
      </c>
      <c r="BU27" s="7">
        <f t="shared" si="6"/>
        <v>3.56</v>
      </c>
      <c r="BW27" s="6">
        <v>96.8</v>
      </c>
      <c r="BX27" s="6">
        <v>92.4</v>
      </c>
      <c r="BY27" s="6">
        <v>92.6</v>
      </c>
      <c r="BZ27" s="7">
        <f t="shared" si="7"/>
        <v>93.933333333333323</v>
      </c>
      <c r="CA27" s="6">
        <v>4.7</v>
      </c>
      <c r="CB27" s="6">
        <v>4.5999999999999996</v>
      </c>
      <c r="CC27" s="6">
        <v>5.2</v>
      </c>
      <c r="CD27" s="7">
        <f t="shared" si="8"/>
        <v>4.833333333333333</v>
      </c>
      <c r="CE27" s="6">
        <v>96</v>
      </c>
      <c r="CF27" s="6">
        <v>91.5</v>
      </c>
      <c r="CG27" s="6">
        <v>90.2</v>
      </c>
      <c r="CH27" s="7">
        <f t="shared" si="9"/>
        <v>92.566666666666663</v>
      </c>
      <c r="CI27" s="6">
        <v>5.2</v>
      </c>
      <c r="CJ27" s="6">
        <v>4.3499999999999996</v>
      </c>
      <c r="CK27" s="6">
        <v>5.4</v>
      </c>
      <c r="CL27" s="7">
        <f t="shared" si="10"/>
        <v>4.9833333333333334</v>
      </c>
      <c r="CM27" s="6">
        <v>94.8</v>
      </c>
      <c r="CN27" s="6">
        <v>91.3</v>
      </c>
      <c r="CO27" s="6">
        <v>90.4</v>
      </c>
      <c r="CP27" s="7">
        <f t="shared" si="26"/>
        <v>92.166666666666671</v>
      </c>
      <c r="CQ27" s="6">
        <v>5.2</v>
      </c>
      <c r="CR27" s="6">
        <v>4.8499999999999996</v>
      </c>
      <c r="CS27" s="6">
        <v>5.4</v>
      </c>
      <c r="CT27" s="7">
        <f t="shared" si="11"/>
        <v>5.15</v>
      </c>
      <c r="CU27" s="6">
        <v>95.8</v>
      </c>
      <c r="CV27" s="6">
        <v>93.1</v>
      </c>
      <c r="CW27" s="6">
        <v>90.2</v>
      </c>
      <c r="CX27" s="7">
        <f t="shared" si="12"/>
        <v>93.033333333333317</v>
      </c>
      <c r="CY27" s="6">
        <v>5.2</v>
      </c>
      <c r="CZ27" s="6">
        <v>4.8</v>
      </c>
      <c r="DA27" s="6">
        <v>4.7</v>
      </c>
      <c r="DB27" s="7">
        <f>AVERAGE(CY27:DA27)</f>
        <v>4.8999999999999995</v>
      </c>
      <c r="DC27" s="6">
        <v>88.8</v>
      </c>
      <c r="DD27" s="6">
        <v>82.1</v>
      </c>
      <c r="DE27" s="6">
        <v>91.3</v>
      </c>
      <c r="DF27" s="7">
        <f t="shared" si="14"/>
        <v>87.399999999999991</v>
      </c>
      <c r="DG27" s="6">
        <v>5.0999999999999996</v>
      </c>
      <c r="DH27" s="6">
        <v>4.3</v>
      </c>
      <c r="DI27" s="6">
        <v>5.2</v>
      </c>
      <c r="DJ27" s="7">
        <f t="shared" si="15"/>
        <v>4.8666666666666663</v>
      </c>
      <c r="DK27" s="6">
        <v>88.5</v>
      </c>
      <c r="DL27" s="6">
        <v>90.4</v>
      </c>
      <c r="DM27" s="6">
        <v>91.4</v>
      </c>
      <c r="DN27" s="7">
        <f t="shared" si="16"/>
        <v>90.100000000000009</v>
      </c>
      <c r="DO27" s="6">
        <v>4.9000000000000004</v>
      </c>
      <c r="DP27" s="6">
        <v>4.5</v>
      </c>
      <c r="DQ27" s="6">
        <v>5.5</v>
      </c>
      <c r="DR27" s="7">
        <f t="shared" si="22"/>
        <v>4.9666666666666668</v>
      </c>
      <c r="DS27" s="6">
        <v>87.8</v>
      </c>
      <c r="DT27" s="6">
        <v>89.5</v>
      </c>
      <c r="DU27" s="6">
        <v>91.8</v>
      </c>
      <c r="DV27" s="7">
        <f t="shared" si="17"/>
        <v>89.7</v>
      </c>
      <c r="DW27" s="6">
        <v>5.3</v>
      </c>
      <c r="DX27" s="6">
        <v>4.8</v>
      </c>
      <c r="DY27" s="6">
        <v>5.2</v>
      </c>
      <c r="DZ27" s="7">
        <f t="shared" si="23"/>
        <v>5.1000000000000005</v>
      </c>
      <c r="EA27" s="6">
        <v>90.7</v>
      </c>
      <c r="EB27" s="6">
        <v>87.5</v>
      </c>
      <c r="EC27" s="6">
        <v>91.5</v>
      </c>
      <c r="ED27" s="7">
        <f t="shared" si="18"/>
        <v>89.899999999999991</v>
      </c>
      <c r="EE27" s="6">
        <v>5.2</v>
      </c>
      <c r="EF27" s="6">
        <v>3.8</v>
      </c>
      <c r="EG27" s="6">
        <v>5.2</v>
      </c>
      <c r="EH27" s="7">
        <f t="shared" si="19"/>
        <v>4.7333333333333334</v>
      </c>
      <c r="EJ27" s="6">
        <v>2.1</v>
      </c>
      <c r="EK27" s="6">
        <v>2.6</v>
      </c>
      <c r="EL27" s="6">
        <v>2.2999999999999998</v>
      </c>
      <c r="EM27" s="9">
        <f t="shared" si="28"/>
        <v>2.3333333333333335</v>
      </c>
      <c r="EO27" s="6">
        <v>1.7</v>
      </c>
      <c r="EP27" s="6">
        <v>1.7</v>
      </c>
      <c r="EQ27" s="6">
        <v>1.9</v>
      </c>
      <c r="ER27" s="9">
        <f t="shared" si="21"/>
        <v>1.7666666666666666</v>
      </c>
      <c r="ET27" s="6">
        <v>16</v>
      </c>
      <c r="EU27" s="6">
        <v>0</v>
      </c>
      <c r="EV27" s="9">
        <f t="shared" si="25"/>
        <v>0</v>
      </c>
      <c r="EW27" s="9">
        <v>0</v>
      </c>
      <c r="EX27" s="2"/>
    </row>
    <row r="28" spans="1:154" x14ac:dyDescent="0.25">
      <c r="B28" s="16"/>
      <c r="C28" s="16"/>
      <c r="M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J28" s="2"/>
      <c r="AS28" s="7"/>
      <c r="BC28" s="7"/>
      <c r="BH28" s="8"/>
      <c r="BL28" s="8"/>
      <c r="DJ28" s="7"/>
      <c r="DZ28" s="7"/>
      <c r="EV28" s="9"/>
      <c r="EW28" s="9"/>
      <c r="EX28" s="2"/>
    </row>
    <row r="29" spans="1:154" x14ac:dyDescent="0.25">
      <c r="B29" s="16"/>
      <c r="C29" s="16"/>
      <c r="M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J29" s="2"/>
      <c r="AS29" s="7"/>
      <c r="BC29" s="7"/>
      <c r="BH29" s="8"/>
      <c r="BL29" s="8"/>
      <c r="DJ29" s="7"/>
      <c r="DZ29" s="7"/>
      <c r="EV29" s="9"/>
      <c r="EW29" s="9"/>
      <c r="EX29" s="2"/>
    </row>
    <row r="30" spans="1:154" x14ac:dyDescent="0.25">
      <c r="B30" s="16"/>
      <c r="C30" s="16"/>
      <c r="M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J30" s="2"/>
      <c r="AS30" s="7"/>
      <c r="BC30" s="7"/>
      <c r="BH30" s="8"/>
      <c r="BL30" s="8"/>
      <c r="DJ30" s="7"/>
      <c r="DZ30" s="7"/>
      <c r="EV30" s="9"/>
      <c r="EW30" s="9"/>
      <c r="EX30" s="2"/>
    </row>
    <row r="31" spans="1:154" x14ac:dyDescent="0.25">
      <c r="B31" s="16"/>
      <c r="C31" s="16"/>
      <c r="M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J31" s="2"/>
      <c r="AS31" s="7"/>
      <c r="BC31" s="7"/>
      <c r="BH31" s="8"/>
      <c r="BL31" s="8"/>
      <c r="DJ31" s="7"/>
      <c r="DZ31" s="7"/>
      <c r="EV31" s="9"/>
      <c r="EW31" s="9"/>
      <c r="EX31" s="2"/>
    </row>
    <row r="32" spans="1:154" x14ac:dyDescent="0.25">
      <c r="B32" s="16"/>
      <c r="C32" s="16"/>
      <c r="M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J32" s="2"/>
      <c r="AS32" s="7"/>
      <c r="BC32" s="7"/>
      <c r="BH32" s="8"/>
      <c r="BL32" s="8"/>
      <c r="DJ32" s="7"/>
      <c r="DZ32" s="7"/>
      <c r="EV32" s="9"/>
      <c r="EW32" s="9"/>
      <c r="EX32" s="2"/>
    </row>
    <row r="33" spans="2:154" x14ac:dyDescent="0.25">
      <c r="B33" s="16"/>
      <c r="C33" s="16"/>
      <c r="M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J33" s="2"/>
      <c r="AS33" s="7"/>
      <c r="BC33" s="7"/>
      <c r="BH33" s="8"/>
      <c r="BL33" s="8"/>
      <c r="DJ33" s="7"/>
      <c r="DZ33" s="7"/>
      <c r="EV33" s="9"/>
      <c r="EW33" s="9"/>
      <c r="EX33" s="2"/>
    </row>
    <row r="34" spans="2:154" x14ac:dyDescent="0.25">
      <c r="B34" s="16"/>
      <c r="C34" s="16"/>
      <c r="M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J34" s="2"/>
      <c r="AS34" s="7"/>
      <c r="BC34" s="7"/>
      <c r="BH34" s="8"/>
      <c r="BL34" s="8"/>
      <c r="DJ34" s="7"/>
      <c r="DZ34" s="7"/>
      <c r="EV34" s="9"/>
      <c r="EW34" s="9"/>
      <c r="EX34" s="2"/>
    </row>
    <row r="35" spans="2:154" x14ac:dyDescent="0.25">
      <c r="B35" s="16"/>
      <c r="C35" s="16"/>
      <c r="M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J35" s="2"/>
      <c r="AS35" s="7"/>
      <c r="BC35" s="7"/>
      <c r="BH35" s="8"/>
      <c r="BL35" s="8"/>
      <c r="DJ35" s="7"/>
      <c r="DZ35" s="7"/>
      <c r="EV35" s="9"/>
      <c r="EW35" s="9"/>
      <c r="EX35" s="2"/>
    </row>
    <row r="36" spans="2:154" x14ac:dyDescent="0.25">
      <c r="B36" s="16"/>
      <c r="C36" s="16"/>
      <c r="M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J36" s="2"/>
      <c r="AS36" s="7"/>
      <c r="BC36" s="7"/>
      <c r="BH36" s="8"/>
      <c r="BL36" s="8"/>
      <c r="DJ36" s="7"/>
      <c r="DZ36" s="7"/>
      <c r="EV36" s="9"/>
      <c r="EW36" s="9"/>
      <c r="EX36" s="2"/>
    </row>
    <row r="37" spans="2:154" x14ac:dyDescent="0.25">
      <c r="B37" s="16"/>
      <c r="C37" s="16"/>
      <c r="M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J37" s="2"/>
      <c r="AS37" s="7"/>
      <c r="BC37" s="7"/>
      <c r="BH37" s="8"/>
      <c r="BL37" s="8"/>
      <c r="DJ37" s="7"/>
      <c r="DZ37" s="7"/>
      <c r="EV37" s="9"/>
      <c r="EW37" s="9"/>
      <c r="EX37" s="2"/>
    </row>
    <row r="38" spans="2:154" x14ac:dyDescent="0.25">
      <c r="B38" s="16"/>
      <c r="C38" s="16"/>
      <c r="M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J38" s="2"/>
      <c r="AS38" s="7"/>
      <c r="BC38" s="7"/>
      <c r="BH38" s="8"/>
      <c r="BL38" s="8"/>
      <c r="DJ38" s="7"/>
      <c r="DZ38" s="7"/>
      <c r="EV38" s="9"/>
      <c r="EW38" s="9"/>
      <c r="EX38" s="2"/>
    </row>
    <row r="39" spans="2:154" x14ac:dyDescent="0.25">
      <c r="B39" s="16"/>
      <c r="C39" s="16"/>
      <c r="M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J39" s="2"/>
      <c r="AS39" s="7"/>
      <c r="BC39" s="7"/>
      <c r="BH39" s="8"/>
      <c r="BL39" s="8"/>
      <c r="DJ39" s="7"/>
      <c r="DZ39" s="7"/>
      <c r="EV39" s="9"/>
      <c r="EW39" s="9"/>
      <c r="EX39" s="2"/>
    </row>
    <row r="40" spans="2:154" x14ac:dyDescent="0.25">
      <c r="B40" s="16"/>
      <c r="C40" s="16"/>
      <c r="M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J40" s="2"/>
      <c r="AS40" s="7"/>
      <c r="BC40" s="7"/>
      <c r="BH40" s="8"/>
      <c r="BL40" s="8"/>
      <c r="DJ40" s="7"/>
      <c r="DZ40" s="7"/>
      <c r="EV40" s="9"/>
      <c r="EW40" s="9"/>
      <c r="EX40" s="2"/>
    </row>
    <row r="41" spans="2:154" x14ac:dyDescent="0.25">
      <c r="B41" s="16"/>
      <c r="C41" s="16"/>
      <c r="M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J41" s="2"/>
      <c r="AS41" s="7"/>
      <c r="BC41" s="7"/>
      <c r="BH41" s="8"/>
      <c r="BL41" s="8"/>
      <c r="DJ41" s="7"/>
      <c r="DZ41" s="7"/>
      <c r="EV41" s="9"/>
      <c r="EW41" s="9"/>
      <c r="EX41" s="2"/>
    </row>
    <row r="42" spans="2:154" x14ac:dyDescent="0.25">
      <c r="B42" s="16"/>
      <c r="C42" s="16"/>
      <c r="M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J42" s="2"/>
      <c r="AS42" s="7"/>
      <c r="BC42" s="7"/>
      <c r="BH42" s="8"/>
      <c r="BL42" s="8"/>
      <c r="DJ42" s="7"/>
      <c r="DZ42" s="7"/>
      <c r="EV42" s="9"/>
      <c r="EW42" s="9"/>
      <c r="EX42" s="2"/>
    </row>
    <row r="43" spans="2:154" x14ac:dyDescent="0.25">
      <c r="B43" s="16"/>
      <c r="C43" s="16"/>
      <c r="M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J43" s="2"/>
      <c r="AS43" s="7"/>
      <c r="BC43" s="7"/>
      <c r="BH43" s="8"/>
      <c r="BL43" s="8"/>
      <c r="DJ43" s="7"/>
      <c r="DZ43" s="7"/>
      <c r="EV43" s="9"/>
      <c r="EW43" s="9"/>
      <c r="EX43" s="2"/>
    </row>
    <row r="44" spans="2:154" x14ac:dyDescent="0.25">
      <c r="B44" s="16"/>
      <c r="C44" s="16"/>
      <c r="M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J44" s="2"/>
      <c r="AS44" s="7"/>
      <c r="BC44" s="7"/>
      <c r="BH44" s="8"/>
      <c r="BL44" s="8"/>
      <c r="DJ44" s="7"/>
      <c r="DZ44" s="7"/>
      <c r="EV44" s="9"/>
      <c r="EW44" s="9"/>
      <c r="EX44" s="2"/>
    </row>
    <row r="45" spans="2:154" x14ac:dyDescent="0.25">
      <c r="B45" s="16"/>
      <c r="C45" s="16"/>
      <c r="M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J45" s="2"/>
      <c r="AS45" s="7"/>
      <c r="BC45" s="7"/>
      <c r="BH45" s="8"/>
      <c r="BL45" s="8"/>
      <c r="DJ45" s="7"/>
      <c r="DZ45" s="7"/>
      <c r="EV45" s="9"/>
      <c r="EW45" s="9"/>
      <c r="EX45" s="2"/>
    </row>
    <row r="46" spans="2:154" x14ac:dyDescent="0.25">
      <c r="B46" s="16"/>
      <c r="C46" s="16"/>
      <c r="M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J46" s="2"/>
      <c r="AS46" s="7"/>
      <c r="BC46" s="7"/>
      <c r="BH46" s="8"/>
      <c r="BL46" s="8"/>
      <c r="DJ46" s="7"/>
      <c r="DZ46" s="7"/>
      <c r="EV46" s="9"/>
      <c r="EW46" s="9"/>
      <c r="EX46" s="2"/>
    </row>
    <row r="47" spans="2:154" x14ac:dyDescent="0.25">
      <c r="B47" s="16"/>
      <c r="C47" s="16"/>
      <c r="M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J47" s="2"/>
      <c r="AS47" s="7"/>
      <c r="BC47" s="7"/>
      <c r="BH47" s="8"/>
      <c r="BL47" s="8"/>
      <c r="DJ47" s="7"/>
      <c r="DZ47" s="7"/>
      <c r="EV47" s="9"/>
      <c r="EW47" s="9"/>
      <c r="EX47" s="2"/>
    </row>
    <row r="48" spans="2:154" x14ac:dyDescent="0.25">
      <c r="B48" s="16"/>
      <c r="C48" s="16"/>
      <c r="M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J48" s="2"/>
      <c r="AS48" s="7"/>
      <c r="BC48" s="7"/>
      <c r="BH48" s="8"/>
      <c r="BL48" s="8"/>
      <c r="DJ48" s="7"/>
      <c r="DZ48" s="7"/>
      <c r="EV48" s="9"/>
      <c r="EW48" s="9"/>
      <c r="EX48" s="2"/>
    </row>
    <row r="49" spans="2:154" x14ac:dyDescent="0.25">
      <c r="B49" s="16"/>
      <c r="C49" s="16"/>
      <c r="M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J49" s="2"/>
      <c r="AS49" s="7"/>
      <c r="BC49" s="7"/>
      <c r="BH49" s="8"/>
      <c r="BL49" s="8"/>
      <c r="DJ49" s="7"/>
      <c r="DZ49" s="7"/>
      <c r="EV49" s="9"/>
      <c r="EW49" s="9"/>
      <c r="EX49" s="2"/>
    </row>
    <row r="50" spans="2:154" x14ac:dyDescent="0.25">
      <c r="B50" s="16"/>
      <c r="C50" s="16"/>
      <c r="M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J50" s="2"/>
      <c r="AS50" s="7"/>
      <c r="BC50" s="7"/>
      <c r="BH50" s="8"/>
      <c r="BL50" s="8"/>
      <c r="DJ50" s="7"/>
      <c r="DZ50" s="7"/>
      <c r="EV50" s="9"/>
      <c r="EW50" s="9"/>
      <c r="EX50" s="2"/>
    </row>
    <row r="51" spans="2:154" x14ac:dyDescent="0.25">
      <c r="B51" s="16"/>
      <c r="C51" s="16"/>
      <c r="M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J51" s="2"/>
      <c r="AS51" s="7"/>
      <c r="BC51" s="7"/>
      <c r="BH51" s="8"/>
      <c r="BL51" s="8"/>
      <c r="DJ51" s="7"/>
      <c r="DZ51" s="7"/>
      <c r="EV51" s="9"/>
      <c r="EW51" s="9"/>
      <c r="EX51" s="2"/>
    </row>
    <row r="52" spans="2:154" x14ac:dyDescent="0.25">
      <c r="B52" s="16"/>
      <c r="C52" s="16"/>
      <c r="M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J52" s="2"/>
      <c r="AS52" s="7"/>
      <c r="BC52" s="7"/>
      <c r="BH52" s="8"/>
      <c r="BL52" s="8"/>
      <c r="DJ52" s="7"/>
      <c r="DZ52" s="7"/>
      <c r="EV52" s="9"/>
      <c r="EW52" s="9"/>
      <c r="EX52" s="2"/>
    </row>
    <row r="53" spans="2:154" x14ac:dyDescent="0.25">
      <c r="B53" s="16"/>
      <c r="C53" s="16"/>
      <c r="M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J53" s="2"/>
      <c r="AS53" s="7"/>
      <c r="BC53" s="7"/>
      <c r="BH53" s="8"/>
      <c r="BL53" s="8"/>
      <c r="DJ53" s="7"/>
      <c r="DZ53" s="7"/>
      <c r="EV53" s="9"/>
      <c r="EW53" s="9"/>
      <c r="EX53" s="2"/>
    </row>
    <row r="54" spans="2:154" x14ac:dyDescent="0.25">
      <c r="B54" s="16"/>
      <c r="C54" s="16"/>
      <c r="M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J54" s="2"/>
      <c r="AS54" s="7"/>
      <c r="BC54" s="7"/>
      <c r="BH54" s="8"/>
      <c r="BL54" s="8"/>
      <c r="DJ54" s="7"/>
      <c r="DZ54" s="7"/>
      <c r="EV54" s="9"/>
      <c r="EW54" s="9"/>
      <c r="EX54" s="2"/>
    </row>
    <row r="55" spans="2:154" x14ac:dyDescent="0.25">
      <c r="B55" s="16"/>
      <c r="C55" s="16"/>
      <c r="M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J55" s="2"/>
      <c r="AS55" s="7"/>
      <c r="BC55" s="7"/>
      <c r="BH55" s="8"/>
      <c r="BL55" s="8"/>
      <c r="DJ55" s="7"/>
      <c r="DZ55" s="7"/>
      <c r="EV55" s="9"/>
      <c r="EW55" s="9"/>
      <c r="EX55" s="2"/>
    </row>
    <row r="56" spans="2:154" x14ac:dyDescent="0.25">
      <c r="B56" s="16"/>
      <c r="C56" s="16"/>
      <c r="M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J56" s="2"/>
      <c r="AS56" s="7"/>
      <c r="BC56" s="7"/>
      <c r="BH56" s="8"/>
      <c r="BL56" s="8"/>
      <c r="DJ56" s="7"/>
      <c r="DZ56" s="7"/>
      <c r="EV56" s="9"/>
      <c r="EW56" s="9"/>
      <c r="EX56" s="2"/>
    </row>
    <row r="57" spans="2:154" x14ac:dyDescent="0.25">
      <c r="B57" s="16"/>
      <c r="C57" s="16"/>
      <c r="M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J57" s="2"/>
      <c r="AS57" s="7"/>
      <c r="BC57" s="7"/>
      <c r="BH57" s="8"/>
      <c r="BL57" s="8"/>
      <c r="DJ57" s="7"/>
      <c r="DZ57" s="7"/>
      <c r="EV57" s="9"/>
      <c r="EW57" s="9"/>
      <c r="EX57" s="2"/>
    </row>
    <row r="58" spans="2:154" x14ac:dyDescent="0.25">
      <c r="B58" s="16"/>
      <c r="C58" s="16"/>
      <c r="M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J58" s="2"/>
      <c r="AS58" s="7"/>
      <c r="BC58" s="7"/>
      <c r="BH58" s="8"/>
      <c r="BL58" s="8"/>
      <c r="DJ58" s="7"/>
      <c r="DZ58" s="7"/>
      <c r="EV58" s="9"/>
      <c r="EW58" s="9"/>
      <c r="EX58" s="2"/>
    </row>
    <row r="59" spans="2:154" x14ac:dyDescent="0.25">
      <c r="B59" s="16"/>
      <c r="C59" s="16"/>
      <c r="M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J59" s="2"/>
      <c r="AS59" s="7"/>
      <c r="BC59" s="7"/>
      <c r="BH59" s="8"/>
      <c r="BL59" s="8"/>
      <c r="DJ59" s="7"/>
      <c r="DZ59" s="7"/>
      <c r="EV59" s="9"/>
      <c r="EW59" s="9"/>
      <c r="EX59" s="2"/>
    </row>
    <row r="60" spans="2:154" x14ac:dyDescent="0.25">
      <c r="B60" s="16"/>
      <c r="C60" s="16"/>
      <c r="M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J60" s="2"/>
      <c r="AS60" s="7"/>
      <c r="BC60" s="7"/>
      <c r="BH60" s="8"/>
      <c r="BL60" s="8"/>
      <c r="DJ60" s="7"/>
      <c r="DZ60" s="7"/>
      <c r="EV60" s="9"/>
      <c r="EW60" s="9"/>
      <c r="EX60" s="2"/>
    </row>
    <row r="61" spans="2:154" x14ac:dyDescent="0.25">
      <c r="B61" s="16"/>
      <c r="C61" s="16"/>
      <c r="M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J61" s="2"/>
      <c r="AS61" s="7"/>
      <c r="BC61" s="7"/>
      <c r="BH61" s="8"/>
      <c r="BL61" s="8"/>
      <c r="DJ61" s="7"/>
      <c r="DZ61" s="7"/>
      <c r="EV61" s="9"/>
      <c r="EW61" s="9"/>
      <c r="EX61" s="2"/>
    </row>
    <row r="62" spans="2:154" x14ac:dyDescent="0.25">
      <c r="B62" s="16"/>
      <c r="C62" s="16"/>
      <c r="M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J62" s="2"/>
      <c r="AS62" s="7"/>
      <c r="BC62" s="7"/>
      <c r="BH62" s="8"/>
      <c r="BL62" s="8"/>
      <c r="DJ62" s="7"/>
      <c r="DZ62" s="7"/>
      <c r="EV62" s="9"/>
      <c r="EW62" s="9"/>
      <c r="EX62" s="2"/>
    </row>
    <row r="63" spans="2:154" x14ac:dyDescent="0.25">
      <c r="B63" s="16"/>
      <c r="C63" s="16"/>
      <c r="M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J63" s="2"/>
      <c r="AS63" s="7"/>
      <c r="BC63" s="7"/>
      <c r="BH63" s="8"/>
      <c r="BL63" s="8"/>
      <c r="DJ63" s="7"/>
      <c r="DZ63" s="7"/>
      <c r="EV63" s="9"/>
      <c r="EW63" s="9"/>
      <c r="EX63" s="2"/>
    </row>
    <row r="64" spans="2:154" x14ac:dyDescent="0.25">
      <c r="B64" s="16"/>
      <c r="C64" s="16"/>
      <c r="M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J64" s="2"/>
      <c r="AS64" s="7"/>
      <c r="BC64" s="7"/>
      <c r="BH64" s="8"/>
      <c r="BL64" s="8"/>
      <c r="DJ64" s="7"/>
      <c r="DZ64" s="7"/>
      <c r="EV64" s="9"/>
      <c r="EW64" s="9"/>
      <c r="EX64" s="2"/>
    </row>
    <row r="65" spans="2:154" x14ac:dyDescent="0.25">
      <c r="B65" s="16"/>
      <c r="C65" s="16"/>
      <c r="M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J65" s="2"/>
      <c r="AS65" s="7"/>
      <c r="BC65" s="7"/>
      <c r="BH65" s="8"/>
      <c r="BL65" s="8"/>
      <c r="DJ65" s="7"/>
      <c r="DZ65" s="7"/>
      <c r="EV65" s="9"/>
      <c r="EW65" s="9"/>
      <c r="EX65" s="2"/>
    </row>
    <row r="66" spans="2:154" x14ac:dyDescent="0.25">
      <c r="B66" s="16"/>
      <c r="C66" s="16"/>
      <c r="M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J66" s="2"/>
      <c r="AS66" s="7"/>
      <c r="BC66" s="7"/>
      <c r="BH66" s="8"/>
      <c r="BL66" s="8"/>
      <c r="DJ66" s="7"/>
      <c r="DZ66" s="7"/>
      <c r="EV66" s="9"/>
      <c r="EW66" s="9"/>
      <c r="EX66" s="2"/>
    </row>
    <row r="67" spans="2:154" x14ac:dyDescent="0.25">
      <c r="B67" s="16"/>
      <c r="C67" s="16"/>
      <c r="M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J67" s="2"/>
      <c r="AS67" s="7"/>
      <c r="BC67" s="7"/>
      <c r="BH67" s="8"/>
      <c r="BL67" s="8"/>
      <c r="DJ67" s="7"/>
      <c r="DZ67" s="7"/>
      <c r="EV67" s="9"/>
      <c r="EW67" s="9"/>
      <c r="EX67" s="2"/>
    </row>
    <row r="68" spans="2:154" x14ac:dyDescent="0.25">
      <c r="B68" s="16"/>
      <c r="C68" s="16"/>
      <c r="M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J68" s="2"/>
      <c r="AS68" s="7"/>
      <c r="BC68" s="7"/>
      <c r="BH68" s="8"/>
      <c r="BL68" s="8"/>
      <c r="DJ68" s="7"/>
      <c r="DZ68" s="7"/>
      <c r="EV68" s="9"/>
      <c r="EW68" s="9"/>
      <c r="EX68" s="2"/>
    </row>
    <row r="69" spans="2:154" x14ac:dyDescent="0.25">
      <c r="B69" s="16"/>
      <c r="C69" s="16"/>
      <c r="M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J69" s="2"/>
      <c r="AS69" s="7"/>
      <c r="BC69" s="7"/>
      <c r="BH69" s="8"/>
      <c r="BL69" s="8"/>
      <c r="DJ69" s="7"/>
      <c r="DZ69" s="7"/>
      <c r="EV69" s="9"/>
      <c r="EW69" s="9"/>
      <c r="EX69" s="2"/>
    </row>
    <row r="70" spans="2:154" x14ac:dyDescent="0.25">
      <c r="B70" s="16"/>
      <c r="C70" s="16"/>
      <c r="M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J70" s="2"/>
      <c r="AS70" s="7"/>
      <c r="BC70" s="7"/>
      <c r="BH70" s="8"/>
      <c r="BL70" s="8"/>
      <c r="DJ70" s="7"/>
      <c r="DZ70" s="7"/>
      <c r="EV70" s="9"/>
      <c r="EW70" s="9"/>
      <c r="EX70" s="2"/>
    </row>
    <row r="71" spans="2:154" x14ac:dyDescent="0.25">
      <c r="B71" s="16"/>
      <c r="C71" s="16"/>
      <c r="M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J71" s="2"/>
      <c r="AS71" s="7"/>
      <c r="BC71" s="7"/>
      <c r="BH71" s="8"/>
      <c r="BL71" s="8"/>
      <c r="DJ71" s="7"/>
      <c r="DZ71" s="7"/>
      <c r="EV71" s="9"/>
      <c r="EW71" s="9"/>
      <c r="EX71" s="2"/>
    </row>
    <row r="72" spans="2:154" x14ac:dyDescent="0.25">
      <c r="B72" s="16"/>
      <c r="C72" s="16"/>
      <c r="M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J72" s="2"/>
      <c r="AS72" s="7"/>
      <c r="BC72" s="7"/>
      <c r="BH72" s="8"/>
      <c r="BL72" s="8"/>
      <c r="DJ72" s="7"/>
      <c r="DZ72" s="7"/>
      <c r="EV72" s="9"/>
      <c r="EW72" s="9"/>
      <c r="EX72" s="2"/>
    </row>
    <row r="73" spans="2:154" x14ac:dyDescent="0.25">
      <c r="B73" s="16"/>
      <c r="C73" s="16"/>
      <c r="M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J73" s="2"/>
      <c r="AS73" s="7"/>
      <c r="BC73" s="7"/>
      <c r="BH73" s="8"/>
      <c r="BL73" s="8"/>
      <c r="DJ73" s="7"/>
      <c r="DZ73" s="7"/>
      <c r="EV73" s="9"/>
      <c r="EW73" s="9"/>
      <c r="EX73" s="2"/>
    </row>
    <row r="74" spans="2:154" x14ac:dyDescent="0.25">
      <c r="B74" s="16"/>
      <c r="C74" s="16"/>
      <c r="M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J74" s="2"/>
      <c r="AS74" s="7"/>
      <c r="BC74" s="7"/>
      <c r="BH74" s="8"/>
      <c r="BL74" s="8"/>
      <c r="DJ74" s="7"/>
      <c r="DZ74" s="7"/>
      <c r="EV74" s="9"/>
      <c r="EW74" s="9"/>
      <c r="EX74" s="2"/>
    </row>
    <row r="75" spans="2:154" x14ac:dyDescent="0.25">
      <c r="B75" s="16"/>
      <c r="C75" s="16"/>
      <c r="M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J75" s="2"/>
      <c r="AS75" s="7"/>
      <c r="BC75" s="7"/>
      <c r="BH75" s="8"/>
      <c r="BL75" s="8"/>
      <c r="DJ75" s="7"/>
      <c r="DZ75" s="7"/>
      <c r="EV75" s="9"/>
      <c r="EW75" s="9"/>
      <c r="EX75" s="2"/>
    </row>
    <row r="76" spans="2:154" x14ac:dyDescent="0.25">
      <c r="B76" s="16"/>
      <c r="C76" s="16"/>
      <c r="M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J76" s="2"/>
      <c r="AS76" s="7"/>
      <c r="BC76" s="7"/>
      <c r="BH76" s="8"/>
      <c r="BL76" s="8"/>
      <c r="DJ76" s="7"/>
      <c r="DZ76" s="7"/>
      <c r="EV76" s="9"/>
      <c r="EW76" s="9"/>
      <c r="EX76" s="2"/>
    </row>
    <row r="77" spans="2:154" x14ac:dyDescent="0.25">
      <c r="B77" s="16"/>
      <c r="C77" s="16"/>
      <c r="M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J77" s="2"/>
      <c r="AS77" s="7"/>
      <c r="BC77" s="7"/>
      <c r="BH77" s="8"/>
      <c r="BL77" s="8"/>
      <c r="DJ77" s="7"/>
      <c r="DZ77" s="7"/>
      <c r="EV77" s="9"/>
      <c r="EW77" s="9"/>
      <c r="EX77" s="2"/>
    </row>
    <row r="78" spans="2:154" x14ac:dyDescent="0.25">
      <c r="B78" s="16"/>
      <c r="C78" s="16"/>
      <c r="M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J78" s="2"/>
      <c r="AS78" s="7"/>
      <c r="BC78" s="7"/>
      <c r="BH78" s="8"/>
      <c r="BL78" s="8"/>
      <c r="DJ78" s="7"/>
      <c r="DZ78" s="7"/>
      <c r="EV78" s="9"/>
      <c r="EW78" s="9"/>
      <c r="EX78" s="2"/>
    </row>
    <row r="79" spans="2:154" x14ac:dyDescent="0.25">
      <c r="B79" s="16"/>
      <c r="C79" s="16"/>
      <c r="M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J79" s="2"/>
      <c r="AS79" s="7"/>
      <c r="BC79" s="7"/>
      <c r="BH79" s="8"/>
      <c r="BL79" s="8"/>
      <c r="DJ79" s="7"/>
      <c r="DZ79" s="7"/>
      <c r="EV79" s="9"/>
      <c r="EW79" s="9"/>
      <c r="EX79" s="2"/>
    </row>
    <row r="80" spans="2:154" x14ac:dyDescent="0.25">
      <c r="B80" s="16"/>
      <c r="C80" s="16"/>
      <c r="M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J80" s="2"/>
      <c r="AS80" s="7"/>
      <c r="BC80" s="7"/>
      <c r="BH80" s="8"/>
      <c r="BL80" s="8"/>
      <c r="DJ80" s="7"/>
      <c r="DZ80" s="7"/>
      <c r="EV80" s="9"/>
      <c r="EW80" s="9"/>
      <c r="EX80" s="2"/>
    </row>
    <row r="81" spans="2:154" x14ac:dyDescent="0.25">
      <c r="B81" s="16"/>
      <c r="C81" s="16"/>
      <c r="M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J81" s="2"/>
      <c r="AS81" s="7"/>
      <c r="BC81" s="7"/>
      <c r="BH81" s="8"/>
      <c r="BL81" s="8"/>
      <c r="DJ81" s="7"/>
      <c r="DZ81" s="7"/>
      <c r="EV81" s="9"/>
      <c r="EW81" s="9"/>
      <c r="EX81" s="2"/>
    </row>
    <row r="82" spans="2:154" x14ac:dyDescent="0.25">
      <c r="B82" s="16"/>
      <c r="C82" s="16"/>
      <c r="M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J82" s="2"/>
      <c r="AS82" s="7"/>
      <c r="BC82" s="7"/>
      <c r="BH82" s="8"/>
      <c r="BL82" s="8"/>
      <c r="DJ82" s="7"/>
      <c r="DZ82" s="7"/>
      <c r="EV82" s="9"/>
      <c r="EW82" s="9"/>
      <c r="EX82" s="2"/>
    </row>
    <row r="83" spans="2:154" x14ac:dyDescent="0.25">
      <c r="B83" s="16"/>
      <c r="C83" s="16"/>
      <c r="M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J83" s="2"/>
      <c r="AS83" s="7"/>
      <c r="BC83" s="7"/>
      <c r="BH83" s="8"/>
      <c r="BL83" s="8"/>
      <c r="DJ83" s="7"/>
      <c r="DZ83" s="7"/>
      <c r="EV83" s="9"/>
      <c r="EW83" s="9"/>
      <c r="EX83" s="2"/>
    </row>
    <row r="84" spans="2:154" x14ac:dyDescent="0.25">
      <c r="B84" s="16"/>
      <c r="C84" s="16"/>
      <c r="M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J84" s="2"/>
      <c r="AS84" s="7"/>
      <c r="BC84" s="7"/>
      <c r="BH84" s="8"/>
      <c r="BL84" s="8"/>
      <c r="DJ84" s="7"/>
      <c r="DZ84" s="7"/>
      <c r="EV84" s="9"/>
      <c r="EW84" s="9"/>
      <c r="EX84" s="2"/>
    </row>
    <row r="85" spans="2:154" x14ac:dyDescent="0.25">
      <c r="B85" s="16"/>
      <c r="C85" s="16"/>
      <c r="M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J85" s="2"/>
      <c r="AS85" s="7"/>
      <c r="BC85" s="7"/>
      <c r="BH85" s="8"/>
      <c r="BL85" s="8"/>
      <c r="DJ85" s="7"/>
      <c r="DZ85" s="7"/>
      <c r="EV85" s="9"/>
      <c r="EW85" s="9"/>
      <c r="EX85" s="2"/>
    </row>
    <row r="86" spans="2:154" x14ac:dyDescent="0.25">
      <c r="B86" s="16"/>
      <c r="C86" s="16"/>
      <c r="M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J86" s="2"/>
      <c r="AS86" s="7"/>
      <c r="BC86" s="7"/>
      <c r="BH86" s="8"/>
      <c r="BL86" s="8"/>
      <c r="DJ86" s="7"/>
      <c r="DZ86" s="7"/>
      <c r="EV86" s="9"/>
      <c r="EW86" s="9"/>
      <c r="EX86" s="2"/>
    </row>
    <row r="87" spans="2:154" x14ac:dyDescent="0.25">
      <c r="B87" s="16"/>
      <c r="C87" s="16"/>
      <c r="M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J87" s="2"/>
      <c r="AS87" s="7"/>
      <c r="BC87" s="7"/>
      <c r="BH87" s="8"/>
      <c r="BL87" s="8"/>
      <c r="DJ87" s="7"/>
      <c r="DZ87" s="7"/>
      <c r="EV87" s="9"/>
      <c r="EW87" s="9"/>
      <c r="EX87" s="2"/>
    </row>
    <row r="88" spans="2:154" x14ac:dyDescent="0.25">
      <c r="B88" s="16"/>
      <c r="C88" s="16"/>
      <c r="M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J88" s="2"/>
      <c r="AS88" s="7"/>
      <c r="BC88" s="7"/>
      <c r="BH88" s="8"/>
      <c r="BL88" s="8"/>
      <c r="DJ88" s="7"/>
      <c r="DZ88" s="7"/>
      <c r="EV88" s="9"/>
      <c r="EW88" s="9"/>
      <c r="EX88" s="2"/>
    </row>
    <row r="89" spans="2:154" x14ac:dyDescent="0.25">
      <c r="B89" s="16"/>
      <c r="C89" s="16"/>
      <c r="M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J89" s="2"/>
      <c r="AS89" s="7"/>
      <c r="BC89" s="7"/>
      <c r="BH89" s="8"/>
      <c r="BL89" s="8"/>
      <c r="DJ89" s="7"/>
      <c r="DZ89" s="7"/>
      <c r="EV89" s="9"/>
      <c r="EW89" s="9"/>
      <c r="EX89" s="2"/>
    </row>
    <row r="90" spans="2:154" x14ac:dyDescent="0.25">
      <c r="B90" s="16"/>
      <c r="C90" s="16"/>
      <c r="M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J90" s="2"/>
      <c r="AS90" s="7"/>
      <c r="BC90" s="7"/>
      <c r="BH90" s="8"/>
      <c r="BL90" s="8"/>
      <c r="DJ90" s="7"/>
      <c r="DZ90" s="7"/>
      <c r="EV90" s="9"/>
      <c r="EW90" s="9"/>
      <c r="EX90" s="2"/>
    </row>
    <row r="91" spans="2:154" x14ac:dyDescent="0.25">
      <c r="B91" s="16"/>
      <c r="C91" s="16"/>
      <c r="M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J91" s="2"/>
      <c r="AS91" s="7"/>
      <c r="BC91" s="7"/>
      <c r="BH91" s="8"/>
      <c r="BL91" s="8"/>
      <c r="DJ91" s="7"/>
      <c r="DZ91" s="7"/>
      <c r="EV91" s="9"/>
      <c r="EW91" s="9"/>
      <c r="EX91" s="2"/>
    </row>
    <row r="92" spans="2:154" x14ac:dyDescent="0.25">
      <c r="B92" s="16"/>
      <c r="C92" s="16"/>
      <c r="M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J92" s="2"/>
      <c r="AS92" s="7"/>
      <c r="BC92" s="7"/>
      <c r="BH92" s="8"/>
      <c r="BL92" s="8"/>
      <c r="DJ92" s="7"/>
      <c r="DZ92" s="7"/>
      <c r="EV92" s="9"/>
      <c r="EW92" s="9"/>
      <c r="EX92" s="2"/>
    </row>
    <row r="93" spans="2:154" x14ac:dyDescent="0.25">
      <c r="B93" s="16"/>
      <c r="C93" s="16"/>
      <c r="M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J93" s="2"/>
      <c r="AS93" s="7"/>
      <c r="BC93" s="7"/>
      <c r="BH93" s="8"/>
      <c r="BL93" s="8"/>
      <c r="DJ93" s="7"/>
      <c r="DZ93" s="7"/>
      <c r="EV93" s="9"/>
      <c r="EW93" s="9"/>
      <c r="EX93" s="2"/>
    </row>
    <row r="94" spans="2:154" x14ac:dyDescent="0.25">
      <c r="B94" s="16"/>
      <c r="C94" s="16"/>
      <c r="M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J94" s="2"/>
      <c r="AS94" s="7"/>
      <c r="BC94" s="7"/>
      <c r="BH94" s="8"/>
      <c r="BL94" s="8"/>
      <c r="DJ94" s="7"/>
      <c r="DZ94" s="7"/>
      <c r="EV94" s="9"/>
      <c r="EW94" s="9"/>
      <c r="EX94" s="2"/>
    </row>
    <row r="95" spans="2:154" x14ac:dyDescent="0.25">
      <c r="B95" s="16"/>
      <c r="C95" s="16"/>
      <c r="M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J95" s="2"/>
      <c r="AS95" s="7"/>
      <c r="BC95" s="7"/>
      <c r="BH95" s="8"/>
      <c r="BL95" s="8"/>
      <c r="DJ95" s="7"/>
      <c r="DZ95" s="7"/>
      <c r="EV95" s="9"/>
      <c r="EW95" s="9"/>
      <c r="EX95" s="2"/>
    </row>
    <row r="96" spans="2:154" x14ac:dyDescent="0.25">
      <c r="B96" s="16"/>
      <c r="C96" s="16"/>
      <c r="M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J96" s="2"/>
      <c r="AS96" s="7"/>
      <c r="BC96" s="7"/>
      <c r="BH96" s="8"/>
      <c r="BL96" s="8"/>
      <c r="DJ96" s="7"/>
      <c r="DZ96" s="7"/>
      <c r="EV96" s="9"/>
      <c r="EW96" s="9"/>
      <c r="EX96" s="2"/>
    </row>
    <row r="97" spans="2:154" x14ac:dyDescent="0.25">
      <c r="B97" s="16"/>
      <c r="C97" s="16"/>
      <c r="M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J97" s="2"/>
      <c r="AS97" s="7"/>
      <c r="BC97" s="7"/>
      <c r="BH97" s="8"/>
      <c r="BL97" s="8"/>
      <c r="DJ97" s="7"/>
      <c r="DZ97" s="7"/>
      <c r="EV97" s="9"/>
      <c r="EW97" s="9"/>
      <c r="EX97" s="2"/>
    </row>
    <row r="98" spans="2:154" x14ac:dyDescent="0.25">
      <c r="B98" s="16"/>
      <c r="C98" s="16"/>
      <c r="M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J98" s="2"/>
      <c r="AS98" s="7"/>
      <c r="BC98" s="7"/>
      <c r="BH98" s="8"/>
      <c r="BL98" s="8"/>
      <c r="DJ98" s="7"/>
      <c r="DZ98" s="7"/>
      <c r="EV98" s="9"/>
      <c r="EW98" s="9"/>
      <c r="EX98" s="2"/>
    </row>
    <row r="99" spans="2:154" x14ac:dyDescent="0.25">
      <c r="B99" s="16"/>
      <c r="C99" s="16"/>
      <c r="M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J99" s="2"/>
      <c r="AS99" s="7"/>
      <c r="BC99" s="7"/>
      <c r="BH99" s="8"/>
      <c r="BL99" s="8"/>
      <c r="DJ99" s="7"/>
      <c r="DZ99" s="7"/>
      <c r="EV99" s="9"/>
      <c r="EW99" s="9"/>
      <c r="EX99" s="2"/>
    </row>
    <row r="100" spans="2:154" x14ac:dyDescent="0.25">
      <c r="B100" s="16"/>
      <c r="C100" s="16"/>
      <c r="M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J100" s="2"/>
      <c r="AS100" s="7"/>
      <c r="BC100" s="7"/>
      <c r="BH100" s="8"/>
      <c r="BL100" s="8"/>
      <c r="DJ100" s="7"/>
      <c r="DZ100" s="7"/>
      <c r="EV100" s="9"/>
      <c r="EW100" s="9"/>
      <c r="EX100" s="2"/>
    </row>
    <row r="101" spans="2:154" x14ac:dyDescent="0.25">
      <c r="B101" s="16"/>
      <c r="C101" s="16"/>
      <c r="M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J101" s="2"/>
      <c r="AS101" s="7"/>
      <c r="BC101" s="7"/>
      <c r="BH101" s="8"/>
      <c r="BL101" s="8"/>
      <c r="DJ101" s="7"/>
      <c r="DZ101" s="7"/>
      <c r="EV101" s="9"/>
      <c r="EW101" s="9"/>
      <c r="EX101" s="2"/>
    </row>
    <row r="102" spans="2:154" x14ac:dyDescent="0.25">
      <c r="B102" s="16"/>
      <c r="C102" s="16"/>
      <c r="M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J102" s="2"/>
      <c r="AS102" s="7"/>
      <c r="BC102" s="7"/>
      <c r="BH102" s="8"/>
      <c r="BL102" s="8"/>
      <c r="DJ102" s="7"/>
      <c r="DZ102" s="7"/>
      <c r="EV102" s="9"/>
      <c r="EW102" s="9"/>
      <c r="EX102" s="2"/>
    </row>
    <row r="103" spans="2:154" x14ac:dyDescent="0.25">
      <c r="B103" s="16"/>
      <c r="C103" s="16"/>
      <c r="M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J103" s="2"/>
      <c r="AS103" s="7"/>
      <c r="BC103" s="7"/>
      <c r="BH103" s="8"/>
      <c r="BL103" s="8"/>
      <c r="DJ103" s="7"/>
      <c r="DZ103" s="7"/>
      <c r="EV103" s="9"/>
      <c r="EW103" s="9"/>
      <c r="EX103" s="2"/>
    </row>
    <row r="104" spans="2:154" x14ac:dyDescent="0.25">
      <c r="B104" s="16"/>
      <c r="C104" s="16"/>
      <c r="M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J104" s="2"/>
      <c r="AS104" s="7"/>
      <c r="BC104" s="7"/>
      <c r="BH104" s="8"/>
      <c r="BL104" s="8"/>
      <c r="DJ104" s="7"/>
      <c r="DZ104" s="7"/>
      <c r="EV104" s="9"/>
      <c r="EW104" s="9"/>
      <c r="EX104" s="2"/>
    </row>
    <row r="105" spans="2:154" x14ac:dyDescent="0.25">
      <c r="B105" s="16"/>
      <c r="C105" s="16"/>
      <c r="M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J105" s="2"/>
      <c r="AS105" s="7"/>
      <c r="BC105" s="7"/>
      <c r="BH105" s="8"/>
      <c r="BL105" s="8"/>
      <c r="DJ105" s="7"/>
      <c r="DZ105" s="7"/>
      <c r="EV105" s="9"/>
      <c r="EW105" s="9"/>
      <c r="EX105" s="2"/>
    </row>
    <row r="106" spans="2:154" x14ac:dyDescent="0.25">
      <c r="B106" s="16"/>
      <c r="C106" s="16"/>
      <c r="M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J106" s="2"/>
      <c r="AS106" s="7"/>
      <c r="BC106" s="7"/>
      <c r="BH106" s="8"/>
      <c r="BL106" s="8"/>
      <c r="DJ106" s="7"/>
      <c r="DZ106" s="7"/>
      <c r="EV106" s="9"/>
      <c r="EW106" s="9"/>
      <c r="EX106" s="2"/>
    </row>
    <row r="107" spans="2:154" x14ac:dyDescent="0.25">
      <c r="B107" s="16"/>
      <c r="C107" s="16"/>
      <c r="M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J107" s="2"/>
      <c r="AS107" s="7"/>
      <c r="BC107" s="7"/>
      <c r="BH107" s="8"/>
      <c r="BL107" s="8"/>
      <c r="DJ107" s="7"/>
      <c r="DZ107" s="7"/>
      <c r="EV107" s="9"/>
      <c r="EW107" s="9"/>
      <c r="EX107" s="2"/>
    </row>
    <row r="108" spans="2:154" x14ac:dyDescent="0.25">
      <c r="B108" s="16"/>
      <c r="C108" s="16"/>
      <c r="M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J108" s="2"/>
      <c r="AS108" s="7"/>
      <c r="BC108" s="7"/>
      <c r="BH108" s="8"/>
      <c r="BL108" s="8"/>
      <c r="DJ108" s="7"/>
      <c r="DZ108" s="7"/>
      <c r="EV108" s="9"/>
      <c r="EW108" s="9"/>
      <c r="EX108" s="2"/>
    </row>
    <row r="109" spans="2:154" x14ac:dyDescent="0.25">
      <c r="B109" s="16"/>
      <c r="C109" s="16"/>
      <c r="M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J109" s="2"/>
      <c r="AS109" s="7"/>
      <c r="BC109" s="7"/>
      <c r="BH109" s="8"/>
      <c r="BL109" s="8"/>
      <c r="DJ109" s="7"/>
      <c r="DZ109" s="7"/>
      <c r="EV109" s="9"/>
      <c r="EW109" s="9"/>
      <c r="EX109" s="2"/>
    </row>
    <row r="110" spans="2:154" x14ac:dyDescent="0.25">
      <c r="B110" s="16"/>
      <c r="C110" s="16"/>
      <c r="M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J110" s="2"/>
      <c r="AS110" s="7"/>
      <c r="BC110" s="7"/>
      <c r="BH110" s="8"/>
      <c r="BL110" s="8"/>
      <c r="DJ110" s="7"/>
      <c r="DZ110" s="7"/>
      <c r="EV110" s="9"/>
      <c r="EW110" s="9"/>
      <c r="EX110" s="2"/>
    </row>
    <row r="111" spans="2:154" x14ac:dyDescent="0.25">
      <c r="B111" s="16"/>
      <c r="C111" s="16"/>
      <c r="M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J111" s="2"/>
      <c r="AS111" s="7"/>
      <c r="BC111" s="7"/>
      <c r="BH111" s="8"/>
      <c r="BL111" s="8"/>
      <c r="DJ111" s="7"/>
      <c r="DZ111" s="7"/>
      <c r="EV111" s="9"/>
      <c r="EW111" s="9"/>
      <c r="EX111" s="2"/>
    </row>
    <row r="112" spans="2:154" x14ac:dyDescent="0.25">
      <c r="B112" s="16"/>
      <c r="C112" s="16"/>
      <c r="M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J112" s="2"/>
      <c r="AS112" s="7"/>
      <c r="BC112" s="7"/>
      <c r="BH112" s="8"/>
      <c r="BL112" s="8"/>
      <c r="DJ112" s="7"/>
      <c r="DZ112" s="7"/>
      <c r="EV112" s="9"/>
      <c r="EW112" s="9"/>
      <c r="EX112" s="2"/>
    </row>
    <row r="113" spans="2:154" x14ac:dyDescent="0.25">
      <c r="B113" s="16"/>
      <c r="C113" s="16"/>
      <c r="M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J113" s="2"/>
      <c r="AS113" s="7"/>
      <c r="BC113" s="7"/>
      <c r="BH113" s="8"/>
      <c r="BL113" s="8"/>
      <c r="DJ113" s="7"/>
      <c r="DZ113" s="7"/>
      <c r="EV113" s="9"/>
      <c r="EW113" s="9"/>
      <c r="EX113" s="2"/>
    </row>
    <row r="114" spans="2:154" x14ac:dyDescent="0.25">
      <c r="B114" s="16"/>
      <c r="C114" s="16"/>
      <c r="M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J114" s="2"/>
      <c r="AS114" s="7"/>
      <c r="BC114" s="7"/>
      <c r="BH114" s="8"/>
      <c r="BL114" s="8"/>
      <c r="DJ114" s="7"/>
      <c r="DZ114" s="7"/>
      <c r="EV114" s="9"/>
      <c r="EW114" s="9"/>
      <c r="EX114" s="2"/>
    </row>
    <row r="115" spans="2:154" x14ac:dyDescent="0.25">
      <c r="B115" s="16"/>
      <c r="C115" s="16"/>
      <c r="M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J115" s="2"/>
      <c r="AS115" s="7"/>
      <c r="BC115" s="7"/>
      <c r="BH115" s="8"/>
      <c r="BL115" s="8"/>
      <c r="DJ115" s="7"/>
      <c r="DZ115" s="7"/>
      <c r="EV115" s="9"/>
      <c r="EW115" s="9"/>
      <c r="EX115" s="2"/>
    </row>
    <row r="116" spans="2:154" x14ac:dyDescent="0.25">
      <c r="B116" s="16"/>
      <c r="C116" s="16"/>
      <c r="M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J116" s="2"/>
      <c r="AS116" s="7"/>
      <c r="BC116" s="7"/>
      <c r="BH116" s="8"/>
      <c r="BL116" s="8"/>
      <c r="DJ116" s="7"/>
      <c r="DZ116" s="7"/>
      <c r="EV116" s="9"/>
      <c r="EW116" s="9"/>
      <c r="EX116" s="2"/>
    </row>
    <row r="117" spans="2:154" x14ac:dyDescent="0.25">
      <c r="B117" s="16"/>
      <c r="C117" s="16"/>
      <c r="M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J117" s="2"/>
      <c r="AS117" s="7"/>
      <c r="BC117" s="7"/>
      <c r="BH117" s="8"/>
      <c r="BL117" s="8"/>
      <c r="DJ117" s="7"/>
      <c r="DZ117" s="7"/>
      <c r="EV117" s="9"/>
      <c r="EW117" s="9"/>
      <c r="EX117" s="2"/>
    </row>
    <row r="118" spans="2:154" x14ac:dyDescent="0.25">
      <c r="B118" s="16"/>
      <c r="C118" s="16"/>
      <c r="M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J118" s="2"/>
      <c r="AS118" s="7"/>
      <c r="BC118" s="7"/>
      <c r="BH118" s="8"/>
      <c r="BL118" s="8"/>
      <c r="DJ118" s="7"/>
      <c r="DZ118" s="7"/>
      <c r="EV118" s="9"/>
      <c r="EW118" s="9"/>
      <c r="EX118" s="2"/>
    </row>
    <row r="119" spans="2:154" x14ac:dyDescent="0.25">
      <c r="B119" s="16"/>
      <c r="C119" s="16"/>
      <c r="M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J119" s="2"/>
      <c r="AS119" s="7"/>
      <c r="BC119" s="7"/>
      <c r="BH119" s="8"/>
      <c r="BL119" s="8"/>
      <c r="DJ119" s="7"/>
      <c r="DZ119" s="7"/>
      <c r="EV119" s="9"/>
      <c r="EW119" s="9"/>
      <c r="EX119" s="2"/>
    </row>
    <row r="120" spans="2:154" x14ac:dyDescent="0.25">
      <c r="B120" s="16"/>
      <c r="C120" s="16"/>
      <c r="M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J120" s="2"/>
      <c r="AS120" s="7"/>
      <c r="BC120" s="7"/>
      <c r="BH120" s="8"/>
      <c r="BL120" s="8"/>
      <c r="DJ120" s="7"/>
      <c r="DZ120" s="7"/>
      <c r="EV120" s="9"/>
      <c r="EW120" s="9"/>
      <c r="EX120" s="2"/>
    </row>
    <row r="121" spans="2:154" x14ac:dyDescent="0.25">
      <c r="B121" s="16"/>
      <c r="C121" s="16"/>
      <c r="M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J121" s="2"/>
      <c r="AS121" s="7"/>
      <c r="BC121" s="7"/>
      <c r="BH121" s="8"/>
      <c r="BL121" s="8"/>
      <c r="DJ121" s="7"/>
      <c r="DZ121" s="7"/>
      <c r="EV121" s="9"/>
      <c r="EW121" s="9"/>
      <c r="EX121" s="2"/>
    </row>
    <row r="122" spans="2:154" x14ac:dyDescent="0.25">
      <c r="B122" s="16"/>
      <c r="C122" s="16"/>
      <c r="M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J122" s="2"/>
      <c r="AS122" s="7"/>
      <c r="BC122" s="7"/>
      <c r="BH122" s="8"/>
      <c r="BL122" s="8"/>
      <c r="DJ122" s="7"/>
      <c r="DZ122" s="7"/>
      <c r="EV122" s="9"/>
      <c r="EW122" s="9"/>
      <c r="EX122" s="2"/>
    </row>
    <row r="123" spans="2:154" x14ac:dyDescent="0.25">
      <c r="B123" s="16"/>
      <c r="C123" s="16"/>
      <c r="M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J123" s="2"/>
      <c r="AS123" s="7"/>
      <c r="BC123" s="7"/>
      <c r="BH123" s="8"/>
      <c r="BL123" s="8"/>
      <c r="DJ123" s="7"/>
      <c r="DZ123" s="7"/>
      <c r="EV123" s="9"/>
      <c r="EW123" s="9"/>
      <c r="EX123" s="2"/>
    </row>
    <row r="124" spans="2:154" x14ac:dyDescent="0.25">
      <c r="B124" s="16"/>
      <c r="C124" s="16"/>
      <c r="M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J124" s="2"/>
      <c r="AS124" s="7"/>
      <c r="BC124" s="7"/>
      <c r="BH124" s="8"/>
      <c r="BL124" s="8"/>
      <c r="DJ124" s="7"/>
      <c r="DZ124" s="7"/>
      <c r="EV124" s="9"/>
      <c r="EW124" s="9"/>
      <c r="EX124" s="2"/>
    </row>
    <row r="125" spans="2:154" x14ac:dyDescent="0.25">
      <c r="B125" s="16"/>
      <c r="C125" s="16"/>
      <c r="M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J125" s="2"/>
      <c r="AS125" s="7"/>
      <c r="BC125" s="7"/>
      <c r="BH125" s="8"/>
      <c r="BL125" s="8"/>
      <c r="DJ125" s="7"/>
      <c r="DZ125" s="7"/>
      <c r="EV125" s="9"/>
      <c r="EW125" s="9"/>
      <c r="EX125" s="2"/>
    </row>
    <row r="126" spans="2:154" x14ac:dyDescent="0.25">
      <c r="B126" s="16"/>
      <c r="C126" s="16"/>
      <c r="M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J126" s="2"/>
      <c r="AS126" s="7"/>
      <c r="BC126" s="7"/>
      <c r="BH126" s="8"/>
      <c r="BL126" s="8"/>
      <c r="DJ126" s="7"/>
      <c r="DZ126" s="7"/>
      <c r="EV126" s="9"/>
      <c r="EW126" s="9"/>
      <c r="EX126" s="2"/>
    </row>
    <row r="127" spans="2:154" x14ac:dyDescent="0.25">
      <c r="B127" s="16"/>
      <c r="C127" s="16"/>
      <c r="M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J127" s="2"/>
      <c r="AS127" s="7"/>
      <c r="BC127" s="7"/>
      <c r="BH127" s="8"/>
      <c r="BL127" s="8"/>
      <c r="DJ127" s="7"/>
      <c r="DZ127" s="7"/>
      <c r="EV127" s="9"/>
      <c r="EW127" s="9"/>
      <c r="EX127" s="2"/>
    </row>
    <row r="128" spans="2:154" x14ac:dyDescent="0.25">
      <c r="B128" s="16"/>
      <c r="C128" s="16"/>
      <c r="M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J128" s="2"/>
      <c r="AS128" s="7"/>
      <c r="BC128" s="7"/>
      <c r="BH128" s="8"/>
      <c r="BL128" s="8"/>
      <c r="DJ128" s="7"/>
      <c r="DZ128" s="7"/>
      <c r="EV128" s="9"/>
      <c r="EW128" s="9"/>
      <c r="EX128" s="2"/>
    </row>
    <row r="129" spans="2:154" x14ac:dyDescent="0.25">
      <c r="B129" s="16"/>
      <c r="C129" s="16"/>
      <c r="M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J129" s="2"/>
      <c r="AS129" s="7"/>
      <c r="BC129" s="7"/>
      <c r="BH129" s="8"/>
      <c r="BL129" s="8"/>
      <c r="DJ129" s="7"/>
      <c r="DZ129" s="7"/>
      <c r="EV129" s="9"/>
      <c r="EW129" s="9"/>
      <c r="EX129" s="2"/>
    </row>
    <row r="130" spans="2:154" x14ac:dyDescent="0.25">
      <c r="B130" s="16"/>
      <c r="C130" s="16"/>
      <c r="M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J130" s="2"/>
      <c r="AS130" s="7"/>
      <c r="BC130" s="7"/>
      <c r="BH130" s="8"/>
      <c r="BL130" s="8"/>
      <c r="DJ130" s="7"/>
      <c r="DZ130" s="7"/>
      <c r="EV130" s="9"/>
      <c r="EW130" s="9"/>
      <c r="EX130" s="2"/>
    </row>
    <row r="131" spans="2:154" x14ac:dyDescent="0.25">
      <c r="B131" s="16"/>
      <c r="C131" s="16"/>
      <c r="M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J131" s="2"/>
      <c r="AS131" s="7"/>
      <c r="BC131" s="7"/>
      <c r="BH131" s="8"/>
      <c r="BL131" s="8"/>
      <c r="DJ131" s="7"/>
      <c r="DZ131" s="7"/>
      <c r="EV131" s="9"/>
      <c r="EW131" s="9"/>
      <c r="EX131" s="2"/>
    </row>
    <row r="132" spans="2:154" x14ac:dyDescent="0.25">
      <c r="B132" s="16"/>
      <c r="C132" s="16"/>
      <c r="M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J132" s="2"/>
      <c r="AS132" s="7"/>
      <c r="BC132" s="7"/>
      <c r="BH132" s="8"/>
      <c r="BL132" s="8"/>
      <c r="DJ132" s="7"/>
      <c r="DZ132" s="7"/>
      <c r="EV132" s="9"/>
      <c r="EW132" s="9"/>
      <c r="EX132" s="2"/>
    </row>
    <row r="133" spans="2:154" x14ac:dyDescent="0.25">
      <c r="B133" s="16"/>
      <c r="C133" s="16"/>
      <c r="M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J133" s="2"/>
      <c r="AS133" s="7"/>
      <c r="BC133" s="7"/>
      <c r="BH133" s="8"/>
      <c r="BL133" s="8"/>
      <c r="DJ133" s="7"/>
      <c r="DZ133" s="7"/>
      <c r="EV133" s="9"/>
      <c r="EW133" s="9"/>
      <c r="EX133" s="2"/>
    </row>
    <row r="134" spans="2:154" x14ac:dyDescent="0.25">
      <c r="B134" s="16"/>
      <c r="C134" s="16"/>
      <c r="M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J134" s="2"/>
      <c r="AS134" s="7"/>
      <c r="BC134" s="7"/>
      <c r="BH134" s="8"/>
      <c r="BL134" s="8"/>
      <c r="DJ134" s="7"/>
      <c r="DZ134" s="7"/>
      <c r="EV134" s="9"/>
      <c r="EW134" s="9"/>
      <c r="EX134" s="2"/>
    </row>
    <row r="135" spans="2:154" x14ac:dyDescent="0.25">
      <c r="B135" s="16"/>
      <c r="C135" s="16"/>
      <c r="M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J135" s="2"/>
      <c r="AS135" s="7"/>
      <c r="BC135" s="7"/>
      <c r="BH135" s="8"/>
      <c r="BL135" s="8"/>
      <c r="DJ135" s="7"/>
      <c r="DZ135" s="7"/>
      <c r="EV135" s="9"/>
      <c r="EW135" s="9"/>
      <c r="EX135" s="2"/>
    </row>
    <row r="136" spans="2:154" x14ac:dyDescent="0.25">
      <c r="B136" s="16"/>
      <c r="C136" s="16"/>
      <c r="M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J136" s="2"/>
      <c r="AS136" s="7"/>
      <c r="BC136" s="7"/>
      <c r="BH136" s="8"/>
      <c r="BL136" s="8"/>
      <c r="DJ136" s="7"/>
      <c r="DZ136" s="7"/>
      <c r="EV136" s="9"/>
      <c r="EW136" s="9"/>
      <c r="EX136" s="2"/>
    </row>
    <row r="137" spans="2:154" x14ac:dyDescent="0.25">
      <c r="B137" s="16"/>
      <c r="C137" s="16"/>
      <c r="M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J137" s="2"/>
      <c r="AS137" s="7"/>
      <c r="BC137" s="7"/>
      <c r="BH137" s="8"/>
      <c r="BL137" s="8"/>
      <c r="DJ137" s="7"/>
      <c r="DZ137" s="7"/>
      <c r="EV137" s="9"/>
      <c r="EW137" s="9"/>
      <c r="EX137" s="2"/>
    </row>
    <row r="138" spans="2:154" x14ac:dyDescent="0.25">
      <c r="B138" s="16"/>
      <c r="C138" s="16"/>
      <c r="M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J138" s="2"/>
      <c r="AS138" s="7"/>
      <c r="BC138" s="7"/>
      <c r="BH138" s="8"/>
      <c r="BL138" s="8"/>
      <c r="DJ138" s="7"/>
      <c r="DZ138" s="7"/>
      <c r="EV138" s="9"/>
      <c r="EW138" s="9"/>
      <c r="EX138" s="2"/>
    </row>
    <row r="139" spans="2:154" x14ac:dyDescent="0.25">
      <c r="B139" s="16"/>
      <c r="C139" s="16"/>
      <c r="M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J139" s="2"/>
      <c r="AS139" s="7"/>
      <c r="BC139" s="7"/>
      <c r="BH139" s="8"/>
      <c r="BL139" s="8"/>
      <c r="DJ139" s="7"/>
      <c r="DZ139" s="7"/>
      <c r="EV139" s="9"/>
      <c r="EW139" s="9"/>
      <c r="EX139" s="2"/>
    </row>
    <row r="140" spans="2:154" x14ac:dyDescent="0.25">
      <c r="B140" s="16"/>
      <c r="C140" s="16"/>
      <c r="M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J140" s="2"/>
      <c r="AS140" s="7"/>
      <c r="BC140" s="7"/>
      <c r="BH140" s="8"/>
      <c r="BL140" s="8"/>
      <c r="DJ140" s="7"/>
      <c r="DZ140" s="7"/>
      <c r="EV140" s="9"/>
      <c r="EW140" s="9"/>
      <c r="EX140" s="2"/>
    </row>
    <row r="141" spans="2:154" x14ac:dyDescent="0.25">
      <c r="B141" s="16"/>
      <c r="C141" s="16"/>
      <c r="M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J141" s="2"/>
      <c r="AS141" s="7"/>
      <c r="BC141" s="7"/>
      <c r="BH141" s="8"/>
      <c r="BL141" s="8"/>
      <c r="DJ141" s="7"/>
      <c r="DZ141" s="7"/>
      <c r="EV141" s="9"/>
      <c r="EW141" s="9"/>
      <c r="EX141" s="2"/>
    </row>
    <row r="142" spans="2:154" x14ac:dyDescent="0.25">
      <c r="B142" s="16"/>
      <c r="C142" s="16"/>
      <c r="M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J142" s="2"/>
      <c r="AS142" s="7"/>
      <c r="BC142" s="7"/>
      <c r="BH142" s="8"/>
      <c r="BL142" s="8"/>
      <c r="DJ142" s="7"/>
      <c r="DZ142" s="7"/>
      <c r="EV142" s="9"/>
      <c r="EW142" s="9"/>
      <c r="EX142" s="2"/>
    </row>
    <row r="143" spans="2:154" x14ac:dyDescent="0.25">
      <c r="B143" s="16"/>
      <c r="C143" s="16"/>
      <c r="M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J143" s="2"/>
      <c r="AS143" s="7"/>
      <c r="BC143" s="7"/>
      <c r="BH143" s="8"/>
      <c r="BL143" s="8"/>
      <c r="DJ143" s="7"/>
      <c r="DZ143" s="7"/>
      <c r="EV143" s="9"/>
      <c r="EW143" s="9"/>
      <c r="EX143" s="2"/>
    </row>
    <row r="144" spans="2:154" x14ac:dyDescent="0.25">
      <c r="B144" s="16"/>
      <c r="C144" s="16"/>
      <c r="M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J144" s="2"/>
      <c r="AS144" s="7"/>
      <c r="BC144" s="7"/>
      <c r="BH144" s="8"/>
      <c r="BL144" s="8"/>
      <c r="DJ144" s="7"/>
      <c r="DZ144" s="7"/>
      <c r="EV144" s="9"/>
      <c r="EW144" s="9"/>
      <c r="EX144" s="2"/>
    </row>
    <row r="145" spans="2:154" x14ac:dyDescent="0.25">
      <c r="B145" s="16"/>
      <c r="C145" s="16"/>
      <c r="M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J145" s="2"/>
      <c r="AS145" s="7"/>
      <c r="BC145" s="7"/>
      <c r="BH145" s="8"/>
      <c r="BL145" s="8"/>
      <c r="DJ145" s="7"/>
      <c r="DZ145" s="7"/>
      <c r="EV145" s="9"/>
      <c r="EW145" s="9"/>
      <c r="EX145" s="2"/>
    </row>
    <row r="146" spans="2:154" x14ac:dyDescent="0.25">
      <c r="B146" s="16"/>
      <c r="C146" s="16"/>
      <c r="M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J146" s="2"/>
      <c r="AS146" s="7"/>
      <c r="BC146" s="7"/>
      <c r="BH146" s="8"/>
      <c r="BL146" s="8"/>
      <c r="DJ146" s="7"/>
      <c r="DZ146" s="7"/>
      <c r="EV146" s="9"/>
      <c r="EW146" s="9"/>
      <c r="EX146" s="2"/>
    </row>
    <row r="147" spans="2:154" x14ac:dyDescent="0.25">
      <c r="B147" s="16"/>
      <c r="C147" s="16"/>
      <c r="M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J147" s="2"/>
      <c r="AS147" s="7"/>
      <c r="BC147" s="7"/>
      <c r="BH147" s="8"/>
      <c r="BL147" s="8"/>
      <c r="DJ147" s="7"/>
      <c r="DZ147" s="7"/>
      <c r="EV147" s="9"/>
      <c r="EW147" s="9"/>
      <c r="EX147" s="2"/>
    </row>
    <row r="148" spans="2:154" x14ac:dyDescent="0.25">
      <c r="B148" s="16"/>
      <c r="C148" s="16"/>
      <c r="M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J148" s="2"/>
      <c r="AS148" s="7"/>
      <c r="BC148" s="7"/>
      <c r="BH148" s="8"/>
      <c r="BL148" s="8"/>
      <c r="DJ148" s="7"/>
      <c r="DZ148" s="7"/>
      <c r="EV148" s="9"/>
      <c r="EW148" s="9"/>
      <c r="EX148" s="2"/>
    </row>
    <row r="149" spans="2:154" x14ac:dyDescent="0.25">
      <c r="B149" s="16"/>
      <c r="C149" s="16"/>
      <c r="M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J149" s="2"/>
      <c r="AS149" s="7"/>
      <c r="BC149" s="7"/>
      <c r="BH149" s="8"/>
      <c r="BL149" s="8"/>
      <c r="DJ149" s="7"/>
      <c r="DZ149" s="7"/>
      <c r="EV149" s="9"/>
      <c r="EW149" s="9"/>
      <c r="EX149" s="2"/>
    </row>
    <row r="150" spans="2:154" x14ac:dyDescent="0.25">
      <c r="B150" s="16"/>
      <c r="C150" s="16"/>
      <c r="M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J150" s="2"/>
      <c r="AS150" s="7"/>
      <c r="BC150" s="7"/>
      <c r="BH150" s="8"/>
      <c r="BL150" s="8"/>
      <c r="DJ150" s="7"/>
      <c r="DZ150" s="7"/>
      <c r="EV150" s="9"/>
      <c r="EW150" s="9"/>
      <c r="EX150" s="2"/>
    </row>
    <row r="151" spans="2:154" x14ac:dyDescent="0.25">
      <c r="B151" s="16"/>
      <c r="C151" s="16"/>
      <c r="M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J151" s="2"/>
      <c r="AS151" s="7"/>
      <c r="BC151" s="7"/>
      <c r="BH151" s="8"/>
      <c r="BL151" s="8"/>
      <c r="DJ151" s="7"/>
      <c r="DZ151" s="7"/>
      <c r="EV151" s="9"/>
      <c r="EW151" s="9"/>
      <c r="EX151" s="2"/>
    </row>
    <row r="152" spans="2:154" x14ac:dyDescent="0.25">
      <c r="B152" s="16"/>
      <c r="C152" s="16"/>
      <c r="M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J152" s="2"/>
      <c r="AS152" s="7"/>
      <c r="BC152" s="7"/>
      <c r="BH152" s="8"/>
      <c r="BL152" s="8"/>
      <c r="DJ152" s="7"/>
      <c r="DZ152" s="7"/>
      <c r="EV152" s="9"/>
      <c r="EW152" s="9"/>
      <c r="EX152" s="2"/>
    </row>
    <row r="153" spans="2:154" x14ac:dyDescent="0.25">
      <c r="B153" s="16"/>
      <c r="C153" s="16"/>
      <c r="M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J153" s="2"/>
      <c r="AS153" s="7"/>
      <c r="BC153" s="7"/>
      <c r="BH153" s="8"/>
      <c r="BL153" s="8"/>
      <c r="DJ153" s="7"/>
      <c r="DZ153" s="7"/>
      <c r="EV153" s="9"/>
      <c r="EW153" s="9"/>
      <c r="EX153" s="2"/>
    </row>
    <row r="154" spans="2:154" x14ac:dyDescent="0.25">
      <c r="B154" s="16"/>
      <c r="C154" s="16"/>
      <c r="M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J154" s="2"/>
      <c r="AS154" s="7"/>
      <c r="BC154" s="7"/>
      <c r="BH154" s="8"/>
      <c r="BL154" s="8"/>
      <c r="DJ154" s="7"/>
      <c r="DZ154" s="7"/>
      <c r="EV154" s="9"/>
      <c r="EW154" s="9"/>
      <c r="EX154" s="2"/>
    </row>
    <row r="155" spans="2:154" x14ac:dyDescent="0.25">
      <c r="B155" s="16"/>
      <c r="C155" s="16"/>
      <c r="M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J155" s="2"/>
      <c r="AS155" s="7"/>
      <c r="BC155" s="7"/>
      <c r="BH155" s="8"/>
      <c r="BL155" s="8"/>
      <c r="DJ155" s="7"/>
      <c r="DZ155" s="7"/>
      <c r="EV155" s="9"/>
      <c r="EW155" s="9"/>
      <c r="EX155" s="2"/>
    </row>
    <row r="156" spans="2:154" x14ac:dyDescent="0.25">
      <c r="B156" s="16"/>
      <c r="C156" s="16"/>
      <c r="M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J156" s="2"/>
      <c r="AS156" s="7"/>
      <c r="BC156" s="7"/>
      <c r="BH156" s="8"/>
      <c r="BL156" s="8"/>
      <c r="DJ156" s="7"/>
      <c r="DZ156" s="7"/>
      <c r="EV156" s="9"/>
      <c r="EW156" s="9"/>
      <c r="EX156" s="2"/>
    </row>
    <row r="157" spans="2:154" x14ac:dyDescent="0.25">
      <c r="B157" s="16"/>
      <c r="C157" s="16"/>
      <c r="M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J157" s="2"/>
      <c r="AS157" s="7"/>
      <c r="BC157" s="7"/>
      <c r="BH157" s="8"/>
      <c r="BL157" s="8"/>
      <c r="DJ157" s="7"/>
      <c r="DZ157" s="7"/>
      <c r="EV157" s="9"/>
      <c r="EW157" s="9"/>
      <c r="EX157" s="2"/>
    </row>
    <row r="158" spans="2:154" x14ac:dyDescent="0.25">
      <c r="B158" s="16"/>
      <c r="C158" s="16"/>
      <c r="M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J158" s="2"/>
      <c r="AS158" s="7"/>
      <c r="BC158" s="7"/>
      <c r="BH158" s="8"/>
      <c r="BL158" s="8"/>
      <c r="DJ158" s="7"/>
      <c r="DZ158" s="7"/>
      <c r="EV158" s="9"/>
      <c r="EW158" s="9"/>
      <c r="EX158" s="2"/>
    </row>
    <row r="159" spans="2:154" x14ac:dyDescent="0.25">
      <c r="B159" s="16"/>
      <c r="C159" s="16"/>
      <c r="M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J159" s="2"/>
      <c r="AS159" s="7"/>
      <c r="BC159" s="7"/>
      <c r="BH159" s="8"/>
      <c r="BL159" s="8"/>
      <c r="DJ159" s="7"/>
      <c r="DZ159" s="7"/>
      <c r="EV159" s="9"/>
      <c r="EW159" s="9"/>
      <c r="EX159" s="2"/>
    </row>
    <row r="160" spans="2:154" x14ac:dyDescent="0.25">
      <c r="B160" s="16"/>
      <c r="C160" s="16"/>
      <c r="M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J160" s="2"/>
      <c r="AS160" s="7"/>
      <c r="BC160" s="7"/>
      <c r="BH160" s="8"/>
      <c r="BL160" s="8"/>
      <c r="DJ160" s="7"/>
      <c r="DZ160" s="7"/>
      <c r="EV160" s="9"/>
      <c r="EW160" s="9"/>
      <c r="EX160" s="2"/>
    </row>
    <row r="161" spans="2:154" x14ac:dyDescent="0.25">
      <c r="B161" s="16"/>
      <c r="C161" s="16"/>
      <c r="M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J161" s="2"/>
      <c r="AS161" s="7"/>
      <c r="BC161" s="7"/>
      <c r="BH161" s="8"/>
      <c r="BL161" s="8"/>
      <c r="DJ161" s="7"/>
      <c r="DZ161" s="7"/>
      <c r="EV161" s="9"/>
      <c r="EW161" s="9"/>
      <c r="EX161" s="2"/>
    </row>
    <row r="162" spans="2:154" x14ac:dyDescent="0.25">
      <c r="B162" s="16"/>
      <c r="C162" s="16"/>
      <c r="M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J162" s="2"/>
      <c r="AS162" s="7"/>
      <c r="BC162" s="7"/>
      <c r="BH162" s="8"/>
      <c r="BL162" s="8"/>
      <c r="DJ162" s="7"/>
      <c r="DZ162" s="7"/>
      <c r="EV162" s="9"/>
      <c r="EW162" s="9"/>
      <c r="EX162" s="2"/>
    </row>
    <row r="163" spans="2:154" x14ac:dyDescent="0.25">
      <c r="B163" s="16"/>
      <c r="C163" s="16"/>
      <c r="M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J163" s="2"/>
      <c r="AS163" s="7"/>
      <c r="BC163" s="7"/>
      <c r="BH163" s="8"/>
      <c r="BL163" s="8"/>
      <c r="DJ163" s="7"/>
      <c r="DZ163" s="7"/>
      <c r="EV163" s="9"/>
      <c r="EW163" s="9"/>
      <c r="EX163" s="2"/>
    </row>
    <row r="164" spans="2:154" x14ac:dyDescent="0.25">
      <c r="B164" s="16"/>
      <c r="C164" s="16"/>
      <c r="M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J164" s="2"/>
      <c r="AS164" s="7"/>
      <c r="BC164" s="7"/>
      <c r="BH164" s="8"/>
      <c r="BL164" s="8"/>
      <c r="DJ164" s="7"/>
      <c r="DZ164" s="7"/>
      <c r="EV164" s="9"/>
      <c r="EW164" s="9"/>
      <c r="EX164" s="2"/>
    </row>
    <row r="165" spans="2:154" x14ac:dyDescent="0.25">
      <c r="B165" s="16"/>
      <c r="C165" s="16"/>
      <c r="M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J165" s="2"/>
      <c r="AS165" s="7"/>
      <c r="BC165" s="7"/>
      <c r="BH165" s="8"/>
      <c r="BL165" s="8"/>
      <c r="DJ165" s="7"/>
      <c r="DZ165" s="7"/>
      <c r="EV165" s="9"/>
      <c r="EW165" s="9"/>
      <c r="EX165" s="2"/>
    </row>
    <row r="166" spans="2:154" x14ac:dyDescent="0.25">
      <c r="B166" s="16"/>
      <c r="C166" s="16"/>
      <c r="M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J166" s="2"/>
      <c r="AS166" s="7"/>
      <c r="BC166" s="7"/>
      <c r="BH166" s="8"/>
      <c r="BL166" s="8"/>
      <c r="DJ166" s="7"/>
      <c r="DZ166" s="7"/>
      <c r="EV166" s="9"/>
      <c r="EW166" s="9"/>
      <c r="EX166" s="2"/>
    </row>
    <row r="167" spans="2:154" x14ac:dyDescent="0.25">
      <c r="B167" s="16"/>
      <c r="C167" s="16"/>
      <c r="M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J167" s="2"/>
      <c r="AS167" s="7"/>
      <c r="BC167" s="7"/>
      <c r="BH167" s="8"/>
      <c r="BL167" s="8"/>
      <c r="DJ167" s="7"/>
      <c r="DZ167" s="7"/>
      <c r="EV167" s="9"/>
      <c r="EW167" s="9"/>
      <c r="EX167" s="2"/>
    </row>
    <row r="168" spans="2:154" x14ac:dyDescent="0.25">
      <c r="B168" s="16"/>
      <c r="C168" s="16"/>
      <c r="M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J168" s="2"/>
      <c r="AS168" s="7"/>
      <c r="BC168" s="7"/>
      <c r="BH168" s="8"/>
      <c r="BL168" s="8"/>
      <c r="DJ168" s="7"/>
      <c r="DZ168" s="7"/>
      <c r="EV168" s="9"/>
      <c r="EW168" s="9"/>
      <c r="EX168" s="2"/>
    </row>
    <row r="169" spans="2:154" x14ac:dyDescent="0.25">
      <c r="B169" s="16"/>
      <c r="C169" s="16"/>
      <c r="M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J169" s="2"/>
      <c r="AS169" s="7"/>
      <c r="BC169" s="7"/>
      <c r="BH169" s="8"/>
      <c r="BL169" s="8"/>
      <c r="DJ169" s="7"/>
      <c r="DZ169" s="7"/>
      <c r="EV169" s="9"/>
      <c r="EW169" s="9"/>
      <c r="EX169" s="2"/>
    </row>
    <row r="170" spans="2:154" x14ac:dyDescent="0.25">
      <c r="B170" s="16"/>
      <c r="C170" s="16"/>
      <c r="M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J170" s="2"/>
      <c r="AS170" s="7"/>
      <c r="BC170" s="7"/>
      <c r="BH170" s="8"/>
      <c r="BL170" s="8"/>
      <c r="DJ170" s="7"/>
      <c r="DZ170" s="7"/>
      <c r="EV170" s="9"/>
      <c r="EW170" s="9"/>
      <c r="EX170" s="2"/>
    </row>
    <row r="171" spans="2:154" x14ac:dyDescent="0.25">
      <c r="B171" s="16"/>
      <c r="C171" s="16"/>
      <c r="M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J171" s="2"/>
      <c r="AS171" s="7"/>
      <c r="BC171" s="7"/>
      <c r="BH171" s="8"/>
      <c r="BL171" s="8"/>
      <c r="DJ171" s="7"/>
      <c r="DZ171" s="7"/>
      <c r="EV171" s="9"/>
      <c r="EW171" s="9"/>
      <c r="EX171" s="2"/>
    </row>
    <row r="172" spans="2:154" x14ac:dyDescent="0.25">
      <c r="B172" s="16"/>
      <c r="C172" s="16"/>
      <c r="M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J172" s="2"/>
      <c r="AS172" s="7"/>
      <c r="BC172" s="7"/>
      <c r="BH172" s="8"/>
      <c r="BL172" s="8"/>
      <c r="DJ172" s="7"/>
      <c r="DZ172" s="7"/>
      <c r="EV172" s="9"/>
      <c r="EW172" s="9"/>
      <c r="EX172" s="2"/>
    </row>
    <row r="173" spans="2:154" x14ac:dyDescent="0.25">
      <c r="B173" s="16"/>
      <c r="C173" s="16"/>
      <c r="M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J173" s="2"/>
      <c r="AS173" s="7"/>
      <c r="BC173" s="7"/>
      <c r="BH173" s="8"/>
      <c r="BL173" s="8"/>
      <c r="DJ173" s="7"/>
      <c r="DZ173" s="7"/>
      <c r="EV173" s="9"/>
      <c r="EW173" s="9"/>
      <c r="EX173" s="2"/>
    </row>
    <row r="174" spans="2:154" x14ac:dyDescent="0.25">
      <c r="B174" s="16"/>
      <c r="C174" s="16"/>
      <c r="M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J174" s="2"/>
      <c r="AS174" s="7"/>
      <c r="BC174" s="7"/>
      <c r="BH174" s="8"/>
      <c r="BL174" s="8"/>
      <c r="DJ174" s="7"/>
      <c r="DZ174" s="7"/>
      <c r="EV174" s="9"/>
      <c r="EW174" s="9"/>
      <c r="EX174" s="2"/>
    </row>
    <row r="175" spans="2:154" x14ac:dyDescent="0.25">
      <c r="B175" s="16"/>
      <c r="C175" s="16"/>
      <c r="M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J175" s="2"/>
      <c r="AS175" s="7"/>
      <c r="BC175" s="7"/>
      <c r="BH175" s="8"/>
      <c r="BL175" s="8"/>
      <c r="DJ175" s="7"/>
      <c r="DZ175" s="7"/>
      <c r="EV175" s="9"/>
      <c r="EW175" s="9"/>
      <c r="EX175" s="2"/>
    </row>
    <row r="176" spans="2:154" x14ac:dyDescent="0.25">
      <c r="B176" s="16"/>
      <c r="C176" s="16"/>
      <c r="M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J176" s="2"/>
      <c r="AS176" s="7"/>
      <c r="BC176" s="7"/>
      <c r="BH176" s="8"/>
      <c r="BL176" s="8"/>
      <c r="DJ176" s="7"/>
      <c r="DZ176" s="7"/>
      <c r="EV176" s="9"/>
      <c r="EW176" s="9"/>
      <c r="EX176" s="2"/>
    </row>
    <row r="177" spans="2:154" x14ac:dyDescent="0.25">
      <c r="B177" s="16"/>
      <c r="C177" s="16"/>
      <c r="M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J177" s="2"/>
      <c r="AS177" s="7"/>
      <c r="BC177" s="7"/>
      <c r="BH177" s="8"/>
      <c r="BL177" s="8"/>
      <c r="DJ177" s="7"/>
      <c r="DZ177" s="7"/>
      <c r="EV177" s="9"/>
      <c r="EW177" s="9"/>
      <c r="EX177" s="2"/>
    </row>
    <row r="178" spans="2:154" x14ac:dyDescent="0.25">
      <c r="B178" s="16"/>
      <c r="C178" s="16"/>
      <c r="M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J178" s="2"/>
      <c r="AS178" s="7"/>
      <c r="BC178" s="7"/>
      <c r="BH178" s="8"/>
      <c r="BL178" s="8"/>
      <c r="DJ178" s="7"/>
      <c r="DZ178" s="7"/>
      <c r="EV178" s="9"/>
      <c r="EW178" s="9"/>
      <c r="EX178" s="2"/>
    </row>
    <row r="179" spans="2:154" x14ac:dyDescent="0.25">
      <c r="B179" s="16"/>
      <c r="C179" s="16"/>
      <c r="M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J179" s="2"/>
      <c r="AS179" s="7"/>
      <c r="BC179" s="7"/>
      <c r="BH179" s="8"/>
      <c r="BL179" s="8"/>
      <c r="DJ179" s="7"/>
      <c r="DZ179" s="7"/>
      <c r="EV179" s="9"/>
      <c r="EW179" s="9"/>
      <c r="EX179" s="2"/>
    </row>
    <row r="180" spans="2:154" x14ac:dyDescent="0.25">
      <c r="B180" s="16"/>
      <c r="C180" s="16"/>
      <c r="M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J180" s="2"/>
      <c r="AS180" s="7"/>
      <c r="BC180" s="7"/>
      <c r="BH180" s="8"/>
      <c r="BL180" s="8"/>
      <c r="DJ180" s="7"/>
      <c r="DZ180" s="7"/>
      <c r="EV180" s="9"/>
      <c r="EW180" s="9"/>
      <c r="EX180" s="2"/>
    </row>
    <row r="181" spans="2:154" x14ac:dyDescent="0.25">
      <c r="B181" s="16"/>
      <c r="C181" s="16"/>
      <c r="M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J181" s="2"/>
      <c r="AS181" s="7"/>
      <c r="BC181" s="7"/>
      <c r="BH181" s="8"/>
      <c r="BL181" s="8"/>
      <c r="DJ181" s="7"/>
      <c r="DZ181" s="7"/>
      <c r="EV181" s="9"/>
      <c r="EW181" s="9"/>
      <c r="EX181" s="2"/>
    </row>
    <row r="182" spans="2:154" x14ac:dyDescent="0.25">
      <c r="B182" s="16"/>
      <c r="C182" s="16"/>
      <c r="M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J182" s="2"/>
      <c r="AS182" s="7"/>
      <c r="BC182" s="7"/>
      <c r="BH182" s="8"/>
      <c r="BL182" s="8"/>
      <c r="DJ182" s="7"/>
      <c r="DZ182" s="7"/>
      <c r="EV182" s="9"/>
      <c r="EW182" s="9"/>
      <c r="EX182" s="2"/>
    </row>
    <row r="183" spans="2:154" x14ac:dyDescent="0.25">
      <c r="B183" s="16"/>
      <c r="C183" s="16"/>
      <c r="M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J183" s="2"/>
      <c r="AS183" s="7"/>
      <c r="BC183" s="7"/>
      <c r="BH183" s="8"/>
      <c r="BL183" s="8"/>
      <c r="DJ183" s="7"/>
      <c r="DZ183" s="7"/>
      <c r="EV183" s="9"/>
      <c r="EW183" s="9"/>
      <c r="EX183" s="2"/>
    </row>
    <row r="184" spans="2:154" x14ac:dyDescent="0.25">
      <c r="B184" s="16"/>
      <c r="C184" s="16"/>
      <c r="M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J184" s="2"/>
      <c r="AS184" s="7"/>
      <c r="BC184" s="7"/>
      <c r="BH184" s="8"/>
      <c r="BL184" s="8"/>
      <c r="DJ184" s="7"/>
      <c r="DZ184" s="7"/>
      <c r="EV184" s="9"/>
      <c r="EW184" s="9"/>
      <c r="EX184" s="2"/>
    </row>
    <row r="185" spans="2:154" x14ac:dyDescent="0.25">
      <c r="B185" s="16"/>
      <c r="C185" s="16"/>
      <c r="M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J185" s="2"/>
      <c r="AS185" s="7"/>
      <c r="BC185" s="7"/>
      <c r="BH185" s="8"/>
      <c r="BL185" s="8"/>
      <c r="DJ185" s="7"/>
      <c r="DZ185" s="7"/>
      <c r="EV185" s="9"/>
      <c r="EW185" s="9"/>
      <c r="EX185" s="2"/>
    </row>
    <row r="186" spans="2:154" x14ac:dyDescent="0.25">
      <c r="B186" s="16"/>
      <c r="C186" s="16"/>
      <c r="M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J186" s="2"/>
      <c r="AS186" s="7"/>
      <c r="BC186" s="7"/>
      <c r="BH186" s="8"/>
      <c r="BL186" s="8"/>
      <c r="DJ186" s="7"/>
      <c r="DZ186" s="7"/>
      <c r="EV186" s="9"/>
      <c r="EW186" s="9"/>
      <c r="EX186" s="2"/>
    </row>
    <row r="187" spans="2:154" x14ac:dyDescent="0.25">
      <c r="B187" s="16"/>
      <c r="C187" s="16"/>
      <c r="M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J187" s="2"/>
      <c r="AS187" s="7"/>
      <c r="BC187" s="7"/>
      <c r="BH187" s="8"/>
      <c r="BL187" s="8"/>
      <c r="DJ187" s="7"/>
      <c r="DZ187" s="7"/>
      <c r="EV187" s="9"/>
      <c r="EW187" s="9"/>
      <c r="EX187" s="2"/>
    </row>
    <row r="188" spans="2:154" x14ac:dyDescent="0.25">
      <c r="B188" s="16"/>
      <c r="C188" s="16"/>
      <c r="M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J188" s="2"/>
      <c r="AS188" s="7"/>
      <c r="BC188" s="7"/>
      <c r="BH188" s="8"/>
      <c r="BL188" s="8"/>
      <c r="DJ188" s="7"/>
      <c r="DZ188" s="7"/>
      <c r="EV188" s="9"/>
      <c r="EW188" s="9"/>
      <c r="EX188" s="2"/>
    </row>
    <row r="189" spans="2:154" x14ac:dyDescent="0.25">
      <c r="B189" s="16"/>
      <c r="C189" s="16"/>
      <c r="M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J189" s="2"/>
      <c r="AS189" s="7"/>
      <c r="BC189" s="7"/>
      <c r="BH189" s="8"/>
      <c r="BL189" s="8"/>
      <c r="DJ189" s="7"/>
      <c r="DZ189" s="7"/>
      <c r="EV189" s="9"/>
      <c r="EW189" s="9"/>
      <c r="EX189" s="2"/>
    </row>
    <row r="190" spans="2:154" x14ac:dyDescent="0.25">
      <c r="B190" s="16"/>
      <c r="C190" s="16"/>
      <c r="M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J190" s="2"/>
      <c r="AS190" s="7"/>
      <c r="BC190" s="7"/>
      <c r="BH190" s="8"/>
      <c r="BL190" s="8"/>
      <c r="DJ190" s="7"/>
      <c r="DZ190" s="7"/>
      <c r="EV190" s="9"/>
      <c r="EW190" s="9"/>
      <c r="EX190" s="2"/>
    </row>
    <row r="191" spans="2:154" x14ac:dyDescent="0.25">
      <c r="B191" s="16"/>
      <c r="C191" s="16"/>
      <c r="M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J191" s="2"/>
      <c r="AS191" s="7"/>
      <c r="BC191" s="7"/>
      <c r="BH191" s="8"/>
      <c r="BL191" s="8"/>
      <c r="DJ191" s="7"/>
      <c r="DZ191" s="7"/>
      <c r="EV191" s="9"/>
      <c r="EW191" s="9"/>
      <c r="EX191" s="2"/>
    </row>
    <row r="192" spans="2:154" x14ac:dyDescent="0.25">
      <c r="B192" s="16"/>
      <c r="C192" s="16"/>
      <c r="M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J192" s="2"/>
      <c r="AS192" s="7"/>
      <c r="BC192" s="7"/>
      <c r="BH192" s="8"/>
      <c r="BL192" s="8"/>
      <c r="DJ192" s="7"/>
      <c r="DZ192" s="7"/>
      <c r="EV192" s="9"/>
      <c r="EW192" s="9"/>
      <c r="EX192" s="2"/>
    </row>
    <row r="193" spans="2:154" x14ac:dyDescent="0.25">
      <c r="B193" s="16"/>
      <c r="C193" s="16"/>
      <c r="M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J193" s="2"/>
      <c r="AS193" s="7"/>
      <c r="BC193" s="7"/>
      <c r="BH193" s="8"/>
      <c r="BL193" s="8"/>
      <c r="DJ193" s="7"/>
      <c r="DZ193" s="7"/>
      <c r="EV193" s="9"/>
      <c r="EW193" s="9"/>
      <c r="EX193" s="2"/>
    </row>
    <row r="194" spans="2:154" x14ac:dyDescent="0.25">
      <c r="B194" s="16"/>
      <c r="C194" s="16"/>
      <c r="M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J194" s="2"/>
      <c r="AS194" s="7"/>
      <c r="BC194" s="7"/>
      <c r="BH194" s="8"/>
      <c r="BL194" s="8"/>
      <c r="DJ194" s="7"/>
      <c r="DZ194" s="7"/>
      <c r="EV194" s="9"/>
      <c r="EW194" s="9"/>
      <c r="EX194" s="2"/>
    </row>
    <row r="195" spans="2:154" x14ac:dyDescent="0.25">
      <c r="B195" s="16"/>
      <c r="C195" s="16"/>
      <c r="M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J195" s="2"/>
      <c r="AS195" s="7"/>
      <c r="BC195" s="7"/>
      <c r="BH195" s="8"/>
      <c r="BL195" s="8"/>
      <c r="DJ195" s="7"/>
      <c r="DZ195" s="7"/>
      <c r="EV195" s="9"/>
      <c r="EW195" s="9"/>
      <c r="EX195" s="2"/>
    </row>
    <row r="196" spans="2:154" x14ac:dyDescent="0.25">
      <c r="B196" s="16"/>
      <c r="C196" s="16"/>
      <c r="M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J196" s="2"/>
      <c r="AS196" s="7"/>
      <c r="BC196" s="7"/>
      <c r="BH196" s="8"/>
      <c r="BL196" s="8"/>
      <c r="DJ196" s="7"/>
      <c r="DZ196" s="7"/>
      <c r="EV196" s="9"/>
      <c r="EW196" s="9"/>
      <c r="EX196" s="2"/>
    </row>
    <row r="197" spans="2:154" x14ac:dyDescent="0.25">
      <c r="B197" s="16"/>
      <c r="C197" s="16"/>
      <c r="M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J197" s="2"/>
      <c r="AS197" s="7"/>
      <c r="BC197" s="7"/>
      <c r="BH197" s="8"/>
      <c r="BL197" s="8"/>
      <c r="DJ197" s="7"/>
      <c r="DZ197" s="7"/>
      <c r="EV197" s="9"/>
      <c r="EW197" s="9"/>
      <c r="EX197" s="2"/>
    </row>
    <row r="198" spans="2:154" x14ac:dyDescent="0.25">
      <c r="B198" s="16"/>
      <c r="C198" s="16"/>
      <c r="M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J198" s="2"/>
      <c r="AS198" s="7"/>
      <c r="BC198" s="7"/>
      <c r="BH198" s="8"/>
      <c r="BL198" s="8"/>
      <c r="DJ198" s="7"/>
      <c r="DZ198" s="7"/>
      <c r="EV198" s="9"/>
      <c r="EW198" s="9"/>
      <c r="EX198" s="2"/>
    </row>
    <row r="199" spans="2:154" x14ac:dyDescent="0.25">
      <c r="B199" s="16"/>
      <c r="C199" s="16"/>
      <c r="M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J199" s="2"/>
      <c r="AS199" s="7"/>
      <c r="BC199" s="7"/>
      <c r="BH199" s="8"/>
      <c r="BL199" s="8"/>
      <c r="DJ199" s="7"/>
      <c r="DZ199" s="7"/>
      <c r="EV199" s="9"/>
      <c r="EW199" s="9"/>
      <c r="EX199" s="2"/>
    </row>
    <row r="200" spans="2:154" x14ac:dyDescent="0.25">
      <c r="B200" s="16"/>
      <c r="C200" s="16"/>
      <c r="M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J200" s="2"/>
      <c r="AS200" s="7"/>
      <c r="BC200" s="7"/>
      <c r="BH200" s="8"/>
      <c r="BL200" s="8"/>
      <c r="DJ200" s="7"/>
      <c r="DZ200" s="7"/>
      <c r="EV200" s="9"/>
      <c r="EW200" s="9"/>
      <c r="EX200" s="2"/>
    </row>
    <row r="201" spans="2:154" x14ac:dyDescent="0.25">
      <c r="B201" s="16"/>
      <c r="C201" s="16"/>
      <c r="M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J201" s="2"/>
      <c r="AS201" s="7"/>
      <c r="BC201" s="7"/>
      <c r="BH201" s="8"/>
      <c r="BL201" s="8"/>
      <c r="DJ201" s="7"/>
      <c r="DZ201" s="7"/>
      <c r="EV201" s="9"/>
      <c r="EW201" s="9"/>
      <c r="EX201" s="2"/>
    </row>
    <row r="202" spans="2:154" x14ac:dyDescent="0.25">
      <c r="B202" s="16"/>
      <c r="C202" s="16"/>
      <c r="M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J202" s="2"/>
      <c r="AS202" s="7"/>
      <c r="BC202" s="7"/>
      <c r="BH202" s="8"/>
      <c r="BL202" s="8"/>
      <c r="DJ202" s="7"/>
      <c r="DZ202" s="7"/>
      <c r="EV202" s="9"/>
      <c r="EW202" s="9"/>
      <c r="EX202" s="2"/>
    </row>
    <row r="203" spans="2:154" x14ac:dyDescent="0.25">
      <c r="B203" s="16"/>
      <c r="C203" s="16"/>
      <c r="M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J203" s="2"/>
      <c r="AS203" s="7"/>
      <c r="BC203" s="7"/>
      <c r="BH203" s="8"/>
      <c r="BL203" s="8"/>
      <c r="DJ203" s="7"/>
      <c r="DZ203" s="7"/>
      <c r="EV203" s="9"/>
      <c r="EW203" s="9"/>
      <c r="EX203" s="2"/>
    </row>
    <row r="204" spans="2:154" x14ac:dyDescent="0.25">
      <c r="B204" s="16"/>
      <c r="C204" s="16"/>
      <c r="M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J204" s="2"/>
      <c r="AS204" s="7"/>
      <c r="BC204" s="7"/>
      <c r="BH204" s="8"/>
      <c r="BL204" s="8"/>
      <c r="DJ204" s="7"/>
      <c r="DZ204" s="7"/>
      <c r="EV204" s="9"/>
      <c r="EW204" s="9"/>
      <c r="EX204" s="2"/>
    </row>
    <row r="205" spans="2:154" x14ac:dyDescent="0.25">
      <c r="B205" s="16"/>
      <c r="C205" s="16"/>
      <c r="M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J205" s="2"/>
      <c r="AS205" s="7"/>
      <c r="BC205" s="7"/>
      <c r="BH205" s="8"/>
      <c r="BL205" s="8"/>
      <c r="DJ205" s="7"/>
      <c r="DZ205" s="7"/>
      <c r="EV205" s="9"/>
      <c r="EW205" s="9"/>
      <c r="EX205" s="2"/>
    </row>
    <row r="206" spans="2:154" x14ac:dyDescent="0.25">
      <c r="B206" s="16"/>
      <c r="C206" s="16"/>
      <c r="M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J206" s="2"/>
      <c r="AS206" s="7"/>
      <c r="BC206" s="7"/>
      <c r="BH206" s="8"/>
      <c r="BL206" s="8"/>
      <c r="DJ206" s="7"/>
      <c r="DZ206" s="7"/>
      <c r="EV206" s="9"/>
      <c r="EW206" s="9"/>
      <c r="EX206" s="2"/>
    </row>
    <row r="207" spans="2:154" x14ac:dyDescent="0.25">
      <c r="B207" s="16"/>
      <c r="C207" s="16"/>
      <c r="M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J207" s="2"/>
      <c r="AS207" s="7"/>
      <c r="BC207" s="7"/>
      <c r="BH207" s="8"/>
      <c r="BL207" s="8"/>
      <c r="DJ207" s="7"/>
      <c r="DZ207" s="7"/>
      <c r="EV207" s="9"/>
      <c r="EW207" s="9"/>
      <c r="EX207" s="2"/>
    </row>
    <row r="208" spans="2:154" x14ac:dyDescent="0.25">
      <c r="B208" s="16"/>
      <c r="C208" s="16"/>
      <c r="M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J208" s="2"/>
      <c r="AS208" s="7"/>
      <c r="BC208" s="7"/>
      <c r="BH208" s="8"/>
      <c r="BL208" s="8"/>
      <c r="DJ208" s="7"/>
      <c r="DZ208" s="7"/>
      <c r="EV208" s="9"/>
      <c r="EW208" s="9"/>
      <c r="EX208" s="2"/>
    </row>
    <row r="209" spans="2:154" x14ac:dyDescent="0.25">
      <c r="B209" s="16"/>
      <c r="C209" s="16"/>
      <c r="M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J209" s="2"/>
      <c r="AS209" s="7"/>
      <c r="BC209" s="7"/>
      <c r="BH209" s="8"/>
      <c r="BL209" s="8"/>
      <c r="DJ209" s="7"/>
      <c r="DZ209" s="7"/>
      <c r="EV209" s="9"/>
      <c r="EW209" s="9"/>
      <c r="EX209" s="2"/>
    </row>
    <row r="210" spans="2:154" x14ac:dyDescent="0.25">
      <c r="B210" s="16"/>
      <c r="C210" s="16"/>
      <c r="M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J210" s="2"/>
      <c r="AS210" s="7"/>
      <c r="BC210" s="7"/>
      <c r="BH210" s="8"/>
      <c r="BL210" s="8"/>
      <c r="DJ210" s="7"/>
      <c r="DZ210" s="7"/>
      <c r="EV210" s="9"/>
      <c r="EW210" s="9"/>
      <c r="EX210" s="2"/>
    </row>
    <row r="211" spans="2:154" x14ac:dyDescent="0.25">
      <c r="B211" s="16"/>
      <c r="C211" s="16"/>
      <c r="M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J211" s="2"/>
      <c r="AS211" s="7"/>
      <c r="BC211" s="7"/>
      <c r="BH211" s="8"/>
      <c r="BL211" s="8"/>
      <c r="DJ211" s="7"/>
      <c r="DZ211" s="7"/>
      <c r="EV211" s="9"/>
      <c r="EW211" s="9"/>
      <c r="EX211" s="2"/>
    </row>
    <row r="212" spans="2:154" x14ac:dyDescent="0.25">
      <c r="B212" s="16"/>
      <c r="C212" s="16"/>
      <c r="M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J212" s="2"/>
      <c r="AS212" s="7"/>
      <c r="BC212" s="7"/>
      <c r="BH212" s="8"/>
      <c r="BL212" s="8"/>
      <c r="DJ212" s="7"/>
      <c r="DZ212" s="7"/>
      <c r="EV212" s="9"/>
      <c r="EW212" s="9"/>
      <c r="EX212" s="2"/>
    </row>
    <row r="213" spans="2:154" x14ac:dyDescent="0.25">
      <c r="B213" s="16"/>
      <c r="C213" s="16"/>
      <c r="M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J213" s="2"/>
      <c r="AS213" s="7"/>
      <c r="BC213" s="7"/>
      <c r="BH213" s="8"/>
      <c r="BL213" s="8"/>
      <c r="DJ213" s="7"/>
      <c r="DZ213" s="7"/>
      <c r="EV213" s="9"/>
      <c r="EW213" s="9"/>
      <c r="EX213" s="2"/>
    </row>
    <row r="214" spans="2:154" x14ac:dyDescent="0.25">
      <c r="B214" s="16"/>
      <c r="C214" s="16"/>
      <c r="M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J214" s="2"/>
      <c r="AS214" s="7"/>
      <c r="BC214" s="7"/>
      <c r="BH214" s="8"/>
      <c r="BL214" s="8"/>
      <c r="DJ214" s="7"/>
      <c r="DZ214" s="7"/>
      <c r="EV214" s="9"/>
      <c r="EW214" s="9"/>
      <c r="EX214" s="2"/>
    </row>
    <row r="215" spans="2:154" x14ac:dyDescent="0.25">
      <c r="B215" s="16"/>
      <c r="C215" s="16"/>
      <c r="M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J215" s="2"/>
      <c r="AS215" s="7"/>
      <c r="BC215" s="7"/>
      <c r="BH215" s="8"/>
      <c r="BL215" s="8"/>
      <c r="DJ215" s="7"/>
      <c r="DZ215" s="7"/>
      <c r="EV215" s="9"/>
      <c r="EW215" s="9"/>
      <c r="EX215" s="2"/>
    </row>
    <row r="216" spans="2:154" x14ac:dyDescent="0.25">
      <c r="B216" s="16"/>
      <c r="C216" s="16"/>
      <c r="M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J216" s="2"/>
      <c r="AS216" s="7"/>
      <c r="BC216" s="7"/>
      <c r="BH216" s="8"/>
      <c r="BL216" s="8"/>
      <c r="DJ216" s="7"/>
      <c r="DZ216" s="7"/>
      <c r="EV216" s="9"/>
      <c r="EW216" s="9"/>
      <c r="EX216" s="2"/>
    </row>
    <row r="217" spans="2:154" x14ac:dyDescent="0.25">
      <c r="B217" s="16"/>
      <c r="C217" s="16"/>
      <c r="M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J217" s="2"/>
      <c r="AS217" s="7"/>
      <c r="BC217" s="7"/>
      <c r="BH217" s="8"/>
      <c r="BL217" s="8"/>
      <c r="DJ217" s="7"/>
      <c r="DZ217" s="7"/>
      <c r="EV217" s="9"/>
      <c r="EW217" s="9"/>
      <c r="EX217" s="2"/>
    </row>
    <row r="218" spans="2:154" x14ac:dyDescent="0.25">
      <c r="B218" s="16"/>
      <c r="C218" s="16"/>
      <c r="M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J218" s="2"/>
      <c r="AS218" s="7"/>
      <c r="BC218" s="7"/>
      <c r="BH218" s="8"/>
      <c r="BL218" s="8"/>
      <c r="DJ218" s="7"/>
      <c r="DZ218" s="7"/>
      <c r="EV218" s="9"/>
      <c r="EW218" s="9"/>
      <c r="EX218" s="2"/>
    </row>
    <row r="219" spans="2:154" x14ac:dyDescent="0.25">
      <c r="B219" s="16"/>
      <c r="C219" s="16"/>
      <c r="M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J219" s="2"/>
      <c r="AS219" s="7"/>
      <c r="BC219" s="7"/>
      <c r="BH219" s="8"/>
      <c r="BL219" s="8"/>
      <c r="DJ219" s="7"/>
      <c r="DZ219" s="7"/>
      <c r="EV219" s="9"/>
      <c r="EW219" s="9"/>
      <c r="EX219" s="2"/>
    </row>
    <row r="220" spans="2:154" x14ac:dyDescent="0.25">
      <c r="B220" s="16"/>
      <c r="C220" s="16"/>
      <c r="M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J220" s="2"/>
      <c r="AS220" s="7"/>
      <c r="BC220" s="7"/>
      <c r="BH220" s="8"/>
      <c r="BL220" s="8"/>
      <c r="DJ220" s="7"/>
      <c r="DZ220" s="7"/>
      <c r="EV220" s="9"/>
      <c r="EW220" s="9"/>
      <c r="EX220" s="2"/>
    </row>
    <row r="221" spans="2:154" x14ac:dyDescent="0.25">
      <c r="B221" s="16"/>
      <c r="C221" s="16"/>
      <c r="M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J221" s="2"/>
      <c r="AS221" s="7"/>
      <c r="BC221" s="7"/>
      <c r="BH221" s="8"/>
      <c r="BL221" s="8"/>
      <c r="DJ221" s="7"/>
      <c r="DZ221" s="7"/>
      <c r="EV221" s="9"/>
      <c r="EW221" s="9"/>
      <c r="EX221" s="2"/>
    </row>
    <row r="222" spans="2:154" x14ac:dyDescent="0.25">
      <c r="B222" s="16"/>
      <c r="C222" s="16"/>
      <c r="M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J222" s="2"/>
      <c r="AS222" s="7"/>
      <c r="BC222" s="7"/>
      <c r="BH222" s="8"/>
      <c r="BL222" s="8"/>
      <c r="DJ222" s="7"/>
      <c r="DZ222" s="7"/>
      <c r="EV222" s="9"/>
      <c r="EW222" s="9"/>
      <c r="EX222" s="2"/>
    </row>
    <row r="223" spans="2:154" x14ac:dyDescent="0.25">
      <c r="B223" s="16"/>
      <c r="C223" s="16"/>
      <c r="M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J223" s="2"/>
      <c r="AS223" s="7"/>
      <c r="BC223" s="7"/>
      <c r="BH223" s="8"/>
      <c r="BL223" s="8"/>
      <c r="DJ223" s="7"/>
      <c r="DZ223" s="7"/>
      <c r="EV223" s="9"/>
      <c r="EW223" s="9"/>
      <c r="EX223" s="2"/>
    </row>
    <row r="224" spans="2:154" x14ac:dyDescent="0.25">
      <c r="B224" s="16"/>
      <c r="C224" s="16"/>
      <c r="M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J224" s="2"/>
      <c r="AS224" s="7"/>
      <c r="BC224" s="7"/>
      <c r="BH224" s="8"/>
      <c r="BL224" s="8"/>
      <c r="DJ224" s="7"/>
      <c r="DZ224" s="7"/>
      <c r="EV224" s="9"/>
      <c r="EW224" s="9"/>
      <c r="EX224" s="2"/>
    </row>
    <row r="225" spans="2:154" x14ac:dyDescent="0.25">
      <c r="B225" s="16"/>
      <c r="C225" s="16"/>
      <c r="M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J225" s="2"/>
      <c r="AS225" s="7"/>
      <c r="BC225" s="7"/>
      <c r="BH225" s="8"/>
      <c r="BL225" s="8"/>
      <c r="DJ225" s="7"/>
      <c r="DZ225" s="7"/>
      <c r="EV225" s="9"/>
      <c r="EW225" s="9"/>
      <c r="EX225" s="2"/>
    </row>
    <row r="226" spans="2:154" x14ac:dyDescent="0.25">
      <c r="B226" s="16"/>
      <c r="C226" s="16"/>
      <c r="M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J226" s="2"/>
      <c r="AS226" s="7"/>
      <c r="BC226" s="7"/>
      <c r="BH226" s="8"/>
      <c r="BL226" s="8"/>
      <c r="DJ226" s="7"/>
      <c r="DZ226" s="7"/>
      <c r="EV226" s="9"/>
      <c r="EW226" s="9"/>
      <c r="EX226" s="2"/>
    </row>
    <row r="227" spans="2:154" x14ac:dyDescent="0.25">
      <c r="B227" s="16"/>
      <c r="C227" s="16"/>
      <c r="M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J227" s="2"/>
      <c r="AS227" s="7"/>
      <c r="BC227" s="7"/>
      <c r="BH227" s="8"/>
      <c r="BL227" s="8"/>
      <c r="DJ227" s="7"/>
      <c r="DZ227" s="7"/>
      <c r="EV227" s="9"/>
      <c r="EW227" s="9"/>
      <c r="EX227" s="2"/>
    </row>
    <row r="228" spans="2:154" x14ac:dyDescent="0.25">
      <c r="B228" s="16"/>
      <c r="C228" s="16"/>
      <c r="M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J228" s="2"/>
      <c r="AS228" s="7"/>
      <c r="BC228" s="7"/>
      <c r="BH228" s="8"/>
      <c r="BL228" s="8"/>
      <c r="DJ228" s="7"/>
      <c r="DZ228" s="7"/>
      <c r="EV228" s="9"/>
      <c r="EW228" s="9"/>
      <c r="EX228" s="2"/>
    </row>
    <row r="229" spans="2:154" x14ac:dyDescent="0.25">
      <c r="B229" s="16"/>
      <c r="C229" s="16"/>
      <c r="M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J229" s="2"/>
      <c r="AS229" s="7"/>
      <c r="BC229" s="7"/>
      <c r="BH229" s="8"/>
      <c r="BL229" s="8"/>
      <c r="DJ229" s="7"/>
      <c r="DZ229" s="7"/>
      <c r="EV229" s="9"/>
      <c r="EW229" s="9"/>
      <c r="EX229" s="2"/>
    </row>
    <row r="230" spans="2:154" x14ac:dyDescent="0.25">
      <c r="B230" s="16"/>
      <c r="C230" s="16"/>
      <c r="M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J230" s="2"/>
      <c r="AS230" s="7"/>
      <c r="BC230" s="7"/>
      <c r="BH230" s="8"/>
      <c r="BL230" s="8"/>
      <c r="DJ230" s="7"/>
      <c r="DZ230" s="7"/>
      <c r="EV230" s="9"/>
      <c r="EW230" s="9"/>
      <c r="EX230" s="2"/>
    </row>
    <row r="231" spans="2:154" x14ac:dyDescent="0.25">
      <c r="B231" s="16"/>
      <c r="C231" s="16"/>
      <c r="M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J231" s="2"/>
      <c r="AS231" s="7"/>
      <c r="BC231" s="7"/>
      <c r="BH231" s="8"/>
      <c r="BL231" s="8"/>
      <c r="DJ231" s="7"/>
      <c r="DZ231" s="7"/>
      <c r="EV231" s="9"/>
      <c r="EW231" s="9"/>
      <c r="EX231" s="2"/>
    </row>
    <row r="232" spans="2:154" x14ac:dyDescent="0.25">
      <c r="B232" s="16"/>
      <c r="C232" s="16"/>
      <c r="M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J232" s="2"/>
      <c r="AS232" s="7"/>
      <c r="BC232" s="7"/>
      <c r="BH232" s="8"/>
      <c r="BL232" s="8"/>
      <c r="DJ232" s="7"/>
      <c r="DZ232" s="7"/>
      <c r="EV232" s="9"/>
      <c r="EW232" s="9"/>
      <c r="EX232" s="2"/>
    </row>
    <row r="233" spans="2:154" x14ac:dyDescent="0.25">
      <c r="B233" s="16"/>
      <c r="C233" s="16"/>
      <c r="M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J233" s="2"/>
      <c r="AS233" s="7"/>
      <c r="BC233" s="7"/>
      <c r="BH233" s="8"/>
      <c r="BL233" s="8"/>
      <c r="DJ233" s="7"/>
      <c r="DZ233" s="7"/>
      <c r="EV233" s="9"/>
      <c r="EW233" s="9"/>
      <c r="EX233" s="2"/>
    </row>
    <row r="234" spans="2:154" x14ac:dyDescent="0.25">
      <c r="B234" s="16"/>
      <c r="C234" s="16"/>
      <c r="M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J234" s="2"/>
      <c r="AS234" s="7"/>
      <c r="BC234" s="7"/>
      <c r="BH234" s="8"/>
      <c r="BL234" s="8"/>
      <c r="DJ234" s="7"/>
      <c r="DZ234" s="7"/>
      <c r="EV234" s="9"/>
      <c r="EW234" s="9"/>
      <c r="EX234" s="2"/>
    </row>
    <row r="235" spans="2:154" x14ac:dyDescent="0.25">
      <c r="B235" s="16"/>
      <c r="C235" s="16"/>
      <c r="M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J235" s="2"/>
      <c r="AS235" s="7"/>
      <c r="BC235" s="7"/>
      <c r="BH235" s="8"/>
      <c r="BL235" s="8"/>
      <c r="DJ235" s="7"/>
      <c r="DZ235" s="7"/>
      <c r="EV235" s="9"/>
      <c r="EW235" s="9"/>
      <c r="EX235" s="2"/>
    </row>
    <row r="236" spans="2:154" x14ac:dyDescent="0.25">
      <c r="B236" s="16"/>
      <c r="C236" s="16"/>
      <c r="M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J236" s="2"/>
      <c r="AS236" s="7"/>
      <c r="BC236" s="7"/>
      <c r="BH236" s="8"/>
      <c r="BL236" s="8"/>
      <c r="DJ236" s="7"/>
      <c r="DZ236" s="7"/>
      <c r="EV236" s="9"/>
      <c r="EW236" s="9"/>
      <c r="EX236" s="2"/>
    </row>
    <row r="237" spans="2:154" x14ac:dyDescent="0.25">
      <c r="B237" s="16"/>
      <c r="C237" s="16"/>
      <c r="M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J237" s="2"/>
      <c r="AS237" s="7"/>
      <c r="BC237" s="7"/>
      <c r="BH237" s="8"/>
      <c r="BL237" s="8"/>
      <c r="DJ237" s="7"/>
      <c r="DZ237" s="7"/>
      <c r="EV237" s="9"/>
      <c r="EW237" s="9"/>
      <c r="EX237" s="2"/>
    </row>
    <row r="238" spans="2:154" x14ac:dyDescent="0.25">
      <c r="B238" s="16"/>
      <c r="C238" s="16"/>
      <c r="M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J238" s="2"/>
      <c r="AS238" s="7"/>
      <c r="BC238" s="7"/>
      <c r="BH238" s="8"/>
      <c r="BL238" s="8"/>
      <c r="DJ238" s="7"/>
      <c r="DZ238" s="7"/>
      <c r="EV238" s="9"/>
      <c r="EW238" s="9"/>
      <c r="EX238" s="2"/>
    </row>
    <row r="239" spans="2:154" x14ac:dyDescent="0.25">
      <c r="B239" s="16"/>
      <c r="C239" s="16"/>
      <c r="M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J239" s="2"/>
      <c r="AS239" s="7"/>
      <c r="BC239" s="7"/>
      <c r="BH239" s="8"/>
      <c r="BL239" s="8"/>
      <c r="DJ239" s="7"/>
      <c r="DZ239" s="7"/>
      <c r="EV239" s="9"/>
      <c r="EW239" s="9"/>
      <c r="EX239" s="2"/>
    </row>
    <row r="240" spans="2:154" x14ac:dyDescent="0.25">
      <c r="B240" s="16"/>
      <c r="C240" s="16"/>
      <c r="M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J240" s="2"/>
      <c r="AS240" s="7"/>
      <c r="BC240" s="7"/>
      <c r="BH240" s="8"/>
      <c r="BL240" s="8"/>
      <c r="DJ240" s="7"/>
      <c r="DZ240" s="7"/>
      <c r="EV240" s="9"/>
      <c r="EW240" s="9"/>
      <c r="EX240" s="2"/>
    </row>
    <row r="241" spans="2:154" x14ac:dyDescent="0.25">
      <c r="B241" s="16"/>
      <c r="C241" s="16"/>
      <c r="M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J241" s="2"/>
      <c r="AS241" s="7"/>
      <c r="BC241" s="7"/>
      <c r="BH241" s="8"/>
      <c r="BL241" s="8"/>
      <c r="DJ241" s="7"/>
      <c r="DZ241" s="7"/>
      <c r="EV241" s="9"/>
      <c r="EW241" s="9"/>
      <c r="EX241" s="2"/>
    </row>
    <row r="242" spans="2:154" x14ac:dyDescent="0.25">
      <c r="B242" s="16"/>
      <c r="C242" s="16"/>
      <c r="M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J242" s="2"/>
      <c r="AS242" s="7"/>
      <c r="BC242" s="7"/>
      <c r="BH242" s="8"/>
      <c r="BL242" s="8"/>
      <c r="DJ242" s="7"/>
      <c r="DZ242" s="7"/>
      <c r="EV242" s="9"/>
      <c r="EW242" s="9"/>
      <c r="EX242" s="2"/>
    </row>
    <row r="243" spans="2:154" x14ac:dyDescent="0.25">
      <c r="B243" s="16"/>
      <c r="C243" s="16"/>
      <c r="M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J243" s="2"/>
      <c r="AS243" s="7"/>
      <c r="BC243" s="7"/>
      <c r="BH243" s="8"/>
      <c r="BL243" s="8"/>
      <c r="DJ243" s="7"/>
      <c r="DZ243" s="7"/>
      <c r="EV243" s="9"/>
      <c r="EW243" s="9"/>
      <c r="EX243" s="2"/>
    </row>
    <row r="244" spans="2:154" x14ac:dyDescent="0.25">
      <c r="B244" s="16"/>
      <c r="C244" s="16"/>
      <c r="M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J244" s="2"/>
      <c r="AS244" s="7"/>
      <c r="BC244" s="7"/>
      <c r="BH244" s="8"/>
      <c r="BL244" s="8"/>
      <c r="DJ244" s="7"/>
      <c r="DZ244" s="7"/>
      <c r="EV244" s="9"/>
      <c r="EW244" s="9"/>
      <c r="EX244" s="2"/>
    </row>
    <row r="245" spans="2:154" x14ac:dyDescent="0.25">
      <c r="B245" s="16"/>
      <c r="C245" s="16"/>
      <c r="M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J245" s="2"/>
      <c r="AS245" s="7"/>
      <c r="BC245" s="7"/>
      <c r="BH245" s="8"/>
      <c r="BL245" s="8"/>
      <c r="DJ245" s="7"/>
      <c r="DZ245" s="7"/>
      <c r="EV245" s="9"/>
      <c r="EW245" s="9"/>
      <c r="EX245" s="2"/>
    </row>
    <row r="246" spans="2:154" x14ac:dyDescent="0.25">
      <c r="B246" s="16"/>
      <c r="C246" s="16"/>
      <c r="M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J246" s="2"/>
      <c r="AS246" s="7"/>
      <c r="BC246" s="7"/>
      <c r="BH246" s="8"/>
      <c r="BL246" s="8"/>
      <c r="DJ246" s="7"/>
      <c r="DZ246" s="7"/>
      <c r="EV246" s="9"/>
      <c r="EW246" s="9"/>
      <c r="EX246" s="2"/>
    </row>
    <row r="247" spans="2:154" x14ac:dyDescent="0.25">
      <c r="B247" s="16"/>
      <c r="C247" s="16"/>
      <c r="M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J247" s="2"/>
      <c r="AS247" s="7"/>
      <c r="BC247" s="7"/>
      <c r="BH247" s="8"/>
      <c r="BL247" s="8"/>
      <c r="DJ247" s="7"/>
      <c r="DZ247" s="7"/>
      <c r="EV247" s="9"/>
      <c r="EW247" s="9"/>
      <c r="EX247" s="2"/>
    </row>
    <row r="248" spans="2:154" x14ac:dyDescent="0.25">
      <c r="B248" s="16"/>
      <c r="C248" s="16"/>
      <c r="M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J248" s="2"/>
      <c r="AS248" s="7"/>
      <c r="BC248" s="7"/>
      <c r="BH248" s="8"/>
      <c r="BL248" s="8"/>
      <c r="DJ248" s="7"/>
      <c r="DZ248" s="7"/>
      <c r="EV248" s="9"/>
      <c r="EW248" s="9"/>
      <c r="EX248" s="2"/>
    </row>
    <row r="249" spans="2:154" x14ac:dyDescent="0.25">
      <c r="B249" s="16"/>
      <c r="C249" s="16"/>
      <c r="M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J249" s="2"/>
      <c r="AS249" s="7"/>
      <c r="BC249" s="7"/>
      <c r="BH249" s="8"/>
      <c r="BL249" s="8"/>
      <c r="DJ249" s="7"/>
      <c r="DZ249" s="7"/>
      <c r="EV249" s="9"/>
      <c r="EW249" s="9"/>
      <c r="EX249" s="2"/>
    </row>
    <row r="250" spans="2:154" x14ac:dyDescent="0.25">
      <c r="B250" s="16"/>
      <c r="C250" s="16"/>
      <c r="M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J250" s="2"/>
      <c r="AS250" s="7"/>
      <c r="BC250" s="7"/>
      <c r="BH250" s="8"/>
      <c r="BL250" s="8"/>
      <c r="DJ250" s="7"/>
      <c r="DZ250" s="7"/>
      <c r="EV250" s="9"/>
      <c r="EW250" s="9"/>
      <c r="EX250" s="2"/>
    </row>
    <row r="251" spans="2:154" x14ac:dyDescent="0.25">
      <c r="B251" s="16"/>
      <c r="C251" s="16"/>
      <c r="M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J251" s="2"/>
      <c r="AS251" s="7"/>
      <c r="BC251" s="7"/>
      <c r="BH251" s="8"/>
      <c r="BL251" s="8"/>
      <c r="DJ251" s="7"/>
      <c r="DZ251" s="7"/>
      <c r="EV251" s="9"/>
      <c r="EW251" s="9"/>
      <c r="EX251" s="2"/>
    </row>
    <row r="252" spans="2:154" x14ac:dyDescent="0.25">
      <c r="B252" s="16"/>
      <c r="C252" s="16"/>
      <c r="M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J252" s="2"/>
      <c r="AS252" s="7"/>
      <c r="BC252" s="7"/>
      <c r="BH252" s="8"/>
      <c r="BL252" s="8"/>
      <c r="DJ252" s="7"/>
      <c r="DZ252" s="7"/>
      <c r="EV252" s="9"/>
      <c r="EW252" s="9"/>
      <c r="EX252" s="2"/>
    </row>
    <row r="253" spans="2:154" x14ac:dyDescent="0.25">
      <c r="B253" s="16"/>
      <c r="C253" s="16"/>
      <c r="M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J253" s="2"/>
      <c r="AS253" s="7"/>
      <c r="BC253" s="7"/>
      <c r="BH253" s="8"/>
      <c r="BL253" s="8"/>
      <c r="DJ253" s="7"/>
      <c r="DZ253" s="7"/>
      <c r="EV253" s="9"/>
      <c r="EW253" s="9"/>
      <c r="EX253" s="2"/>
    </row>
    <row r="254" spans="2:154" x14ac:dyDescent="0.25">
      <c r="B254" s="16"/>
      <c r="C254" s="16"/>
      <c r="M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J254" s="2"/>
      <c r="AS254" s="7"/>
      <c r="BC254" s="7"/>
      <c r="BH254" s="8"/>
      <c r="BL254" s="8"/>
      <c r="DJ254" s="7"/>
      <c r="DZ254" s="7"/>
      <c r="EV254" s="9"/>
      <c r="EW254" s="9"/>
      <c r="EX254" s="2"/>
    </row>
    <row r="255" spans="2:154" x14ac:dyDescent="0.25">
      <c r="B255" s="16"/>
      <c r="C255" s="16"/>
      <c r="M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J255" s="2"/>
      <c r="AS255" s="7"/>
      <c r="BC255" s="7"/>
      <c r="BH255" s="8"/>
      <c r="BL255" s="8"/>
      <c r="DJ255" s="7"/>
      <c r="DZ255" s="7"/>
      <c r="EV255" s="9"/>
      <c r="EW255" s="9"/>
      <c r="EX255" s="2"/>
    </row>
    <row r="256" spans="2:154" x14ac:dyDescent="0.25">
      <c r="B256" s="16"/>
      <c r="C256" s="16"/>
      <c r="M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J256" s="2"/>
      <c r="AS256" s="7"/>
      <c r="BC256" s="7"/>
      <c r="BH256" s="8"/>
      <c r="BL256" s="8"/>
      <c r="DJ256" s="7"/>
      <c r="DZ256" s="7"/>
      <c r="EV256" s="9"/>
      <c r="EW256" s="9"/>
      <c r="EX256" s="2"/>
    </row>
    <row r="257" spans="2:154" x14ac:dyDescent="0.25">
      <c r="B257" s="16"/>
      <c r="C257" s="16"/>
      <c r="M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J257" s="2"/>
      <c r="AS257" s="7"/>
      <c r="BC257" s="7"/>
      <c r="BH257" s="8"/>
      <c r="BL257" s="8"/>
      <c r="DJ257" s="7"/>
      <c r="DZ257" s="7"/>
      <c r="EV257" s="9"/>
      <c r="EW257" s="9"/>
      <c r="EX257" s="2"/>
    </row>
    <row r="258" spans="2:154" x14ac:dyDescent="0.25">
      <c r="B258" s="16"/>
      <c r="C258" s="16"/>
      <c r="M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J258" s="2"/>
      <c r="AS258" s="7"/>
      <c r="BC258" s="7"/>
      <c r="BH258" s="8"/>
      <c r="BL258" s="8"/>
      <c r="DJ258" s="7"/>
      <c r="DZ258" s="7"/>
      <c r="EV258" s="9"/>
      <c r="EW258" s="9"/>
      <c r="EX258" s="2"/>
    </row>
    <row r="259" spans="2:154" x14ac:dyDescent="0.25">
      <c r="B259" s="16"/>
      <c r="C259" s="16"/>
      <c r="M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J259" s="2"/>
      <c r="AS259" s="7"/>
      <c r="BC259" s="7"/>
      <c r="BH259" s="8"/>
      <c r="BL259" s="8"/>
      <c r="DJ259" s="7"/>
      <c r="DZ259" s="7"/>
      <c r="EV259" s="9"/>
      <c r="EW259" s="9"/>
      <c r="EX259" s="2"/>
    </row>
    <row r="260" spans="2:154" x14ac:dyDescent="0.25">
      <c r="B260" s="16"/>
      <c r="C260" s="16"/>
      <c r="M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J260" s="2"/>
      <c r="AS260" s="7"/>
      <c r="BC260" s="7"/>
      <c r="BH260" s="8"/>
      <c r="BL260" s="8"/>
      <c r="DJ260" s="7"/>
      <c r="DZ260" s="7"/>
      <c r="EV260" s="9"/>
      <c r="EW260" s="9"/>
      <c r="EX260" s="2"/>
    </row>
    <row r="261" spans="2:154" x14ac:dyDescent="0.25">
      <c r="B261" s="16"/>
      <c r="C261" s="16"/>
      <c r="M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J261" s="2"/>
      <c r="AS261" s="7"/>
      <c r="BC261" s="7"/>
      <c r="BH261" s="8"/>
      <c r="BL261" s="8"/>
      <c r="DJ261" s="7"/>
      <c r="DZ261" s="7"/>
      <c r="EV261" s="9"/>
      <c r="EW261" s="9"/>
      <c r="EX261" s="2"/>
    </row>
    <row r="262" spans="2:154" x14ac:dyDescent="0.25">
      <c r="B262" s="16"/>
      <c r="C262" s="16"/>
      <c r="M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J262" s="2"/>
      <c r="AS262" s="7"/>
      <c r="BC262" s="7"/>
      <c r="BH262" s="8"/>
      <c r="BL262" s="8"/>
      <c r="DJ262" s="7"/>
      <c r="DZ262" s="7"/>
      <c r="EV262" s="9"/>
      <c r="EW262" s="9"/>
      <c r="EX262" s="2"/>
    </row>
    <row r="263" spans="2:154" x14ac:dyDescent="0.25">
      <c r="B263" s="16"/>
      <c r="C263" s="16"/>
      <c r="M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J263" s="2"/>
      <c r="AS263" s="7"/>
      <c r="BC263" s="7"/>
      <c r="BH263" s="8"/>
      <c r="BL263" s="8"/>
      <c r="DJ263" s="7"/>
      <c r="DZ263" s="7"/>
      <c r="EV263" s="9"/>
      <c r="EW263" s="9"/>
      <c r="EX263" s="2"/>
    </row>
    <row r="264" spans="2:154" x14ac:dyDescent="0.25">
      <c r="B264" s="16"/>
      <c r="C264" s="16"/>
      <c r="M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J264" s="2"/>
      <c r="AS264" s="7"/>
      <c r="BC264" s="7"/>
      <c r="BH264" s="8"/>
      <c r="BL264" s="8"/>
      <c r="DJ264" s="7"/>
      <c r="DZ264" s="7"/>
      <c r="EV264" s="9"/>
      <c r="EW264" s="9"/>
      <c r="EX264" s="2"/>
    </row>
    <row r="265" spans="2:154" x14ac:dyDescent="0.25">
      <c r="B265" s="16"/>
      <c r="C265" s="16"/>
      <c r="M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J265" s="2"/>
      <c r="AS265" s="7"/>
      <c r="BC265" s="7"/>
      <c r="BH265" s="8"/>
      <c r="BL265" s="8"/>
      <c r="DJ265" s="7"/>
      <c r="DZ265" s="7"/>
      <c r="EV265" s="9"/>
      <c r="EW265" s="9"/>
      <c r="EX265" s="2"/>
    </row>
    <row r="266" spans="2:154" x14ac:dyDescent="0.25">
      <c r="B266" s="16"/>
      <c r="C266" s="16"/>
      <c r="M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J266" s="2"/>
      <c r="AS266" s="7"/>
      <c r="BC266" s="7"/>
      <c r="BH266" s="8"/>
      <c r="BL266" s="8"/>
      <c r="DJ266" s="7"/>
      <c r="DZ266" s="7"/>
      <c r="EV266" s="9"/>
      <c r="EW266" s="9"/>
      <c r="EX266" s="2"/>
    </row>
    <row r="267" spans="2:154" x14ac:dyDescent="0.25">
      <c r="B267" s="16"/>
      <c r="C267" s="16"/>
      <c r="M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J267" s="2"/>
      <c r="AS267" s="7"/>
      <c r="BC267" s="7"/>
      <c r="BH267" s="8"/>
      <c r="BL267" s="8"/>
      <c r="DJ267" s="7"/>
      <c r="DZ267" s="7"/>
      <c r="EV267" s="9"/>
      <c r="EW267" s="9"/>
      <c r="EX267" s="2"/>
    </row>
    <row r="268" spans="2:154" x14ac:dyDescent="0.25">
      <c r="B268" s="16"/>
      <c r="C268" s="16"/>
      <c r="M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J268" s="2"/>
      <c r="AS268" s="7"/>
      <c r="BC268" s="7"/>
      <c r="BH268" s="8"/>
      <c r="BL268" s="8"/>
      <c r="DJ268" s="7"/>
      <c r="DZ268" s="7"/>
      <c r="EV268" s="9"/>
      <c r="EW268" s="9"/>
      <c r="EX268" s="2"/>
    </row>
    <row r="269" spans="2:154" x14ac:dyDescent="0.25">
      <c r="B269" s="16"/>
      <c r="C269" s="16"/>
      <c r="M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J269" s="2"/>
      <c r="AS269" s="7"/>
      <c r="BC269" s="7"/>
      <c r="BH269" s="8"/>
      <c r="BL269" s="8"/>
      <c r="DJ269" s="7"/>
      <c r="DZ269" s="7"/>
      <c r="EV269" s="9"/>
      <c r="EW269" s="9"/>
      <c r="EX269" s="2"/>
    </row>
    <row r="270" spans="2:154" x14ac:dyDescent="0.25">
      <c r="B270" s="16"/>
      <c r="C270" s="16"/>
      <c r="M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J270" s="2"/>
      <c r="AS270" s="7"/>
      <c r="BC270" s="7"/>
      <c r="BH270" s="8"/>
      <c r="BL270" s="8"/>
      <c r="DJ270" s="7"/>
      <c r="DZ270" s="7"/>
      <c r="EV270" s="9"/>
      <c r="EW270" s="9"/>
      <c r="EX270" s="2"/>
    </row>
    <row r="271" spans="2:154" x14ac:dyDescent="0.25">
      <c r="B271" s="16"/>
      <c r="C271" s="16"/>
      <c r="M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J271" s="2"/>
      <c r="AS271" s="7"/>
      <c r="BC271" s="7"/>
      <c r="BH271" s="8"/>
      <c r="BL271" s="8"/>
      <c r="DJ271" s="7"/>
      <c r="DZ271" s="7"/>
      <c r="EV271" s="9"/>
      <c r="EW271" s="9"/>
      <c r="EX271" s="2"/>
    </row>
    <row r="272" spans="2:154" x14ac:dyDescent="0.25">
      <c r="B272" s="16"/>
      <c r="C272" s="16"/>
      <c r="M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J272" s="2"/>
      <c r="AS272" s="7"/>
      <c r="BC272" s="7"/>
      <c r="BH272" s="8"/>
      <c r="BL272" s="8"/>
      <c r="DJ272" s="7"/>
      <c r="DZ272" s="7"/>
      <c r="EV272" s="9"/>
      <c r="EW272" s="9"/>
      <c r="EX272" s="2"/>
    </row>
    <row r="273" spans="2:154" x14ac:dyDescent="0.25">
      <c r="B273" s="16"/>
      <c r="C273" s="16"/>
      <c r="M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J273" s="2"/>
      <c r="AS273" s="7"/>
      <c r="BC273" s="7"/>
      <c r="BH273" s="8"/>
      <c r="BL273" s="8"/>
      <c r="DJ273" s="7"/>
      <c r="DZ273" s="7"/>
      <c r="EV273" s="9"/>
      <c r="EW273" s="9"/>
      <c r="EX273" s="2"/>
    </row>
    <row r="274" spans="2:154" x14ac:dyDescent="0.25">
      <c r="B274" s="16"/>
      <c r="C274" s="16"/>
      <c r="M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J274" s="2"/>
      <c r="AS274" s="7"/>
      <c r="BC274" s="7"/>
      <c r="BH274" s="8"/>
      <c r="BL274" s="8"/>
      <c r="DJ274" s="7"/>
      <c r="DZ274" s="7"/>
      <c r="EV274" s="9"/>
      <c r="EW274" s="9"/>
      <c r="EX274" s="2"/>
    </row>
    <row r="275" spans="2:154" x14ac:dyDescent="0.25">
      <c r="B275" s="16"/>
      <c r="C275" s="16"/>
      <c r="M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J275" s="2"/>
      <c r="AS275" s="7"/>
      <c r="BC275" s="7"/>
      <c r="BH275" s="8"/>
      <c r="BL275" s="8"/>
      <c r="DJ275" s="7"/>
      <c r="DZ275" s="7"/>
      <c r="EV275" s="9"/>
      <c r="EW275" s="9"/>
      <c r="EX275" s="2"/>
    </row>
    <row r="276" spans="2:154" x14ac:dyDescent="0.25">
      <c r="B276" s="16"/>
      <c r="C276" s="16"/>
      <c r="M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J276" s="2"/>
      <c r="AS276" s="7"/>
      <c r="BC276" s="7"/>
      <c r="BH276" s="8"/>
      <c r="BL276" s="8"/>
      <c r="DJ276" s="7"/>
      <c r="DZ276" s="7"/>
      <c r="EV276" s="9"/>
      <c r="EW276" s="9"/>
      <c r="EX276" s="2"/>
    </row>
    <row r="277" spans="2:154" x14ac:dyDescent="0.25">
      <c r="B277" s="16"/>
      <c r="C277" s="16"/>
      <c r="M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J277" s="2"/>
      <c r="AS277" s="7"/>
      <c r="BC277" s="7"/>
      <c r="BH277" s="8"/>
      <c r="BL277" s="8"/>
      <c r="DJ277" s="7"/>
      <c r="DZ277" s="7"/>
      <c r="EV277" s="9"/>
      <c r="EW277" s="9"/>
      <c r="EX277" s="2"/>
    </row>
    <row r="278" spans="2:154" x14ac:dyDescent="0.25">
      <c r="B278" s="16"/>
      <c r="C278" s="16"/>
      <c r="M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J278" s="2"/>
      <c r="AS278" s="7"/>
      <c r="BC278" s="7"/>
      <c r="BH278" s="8"/>
      <c r="BL278" s="8"/>
      <c r="DJ278" s="7"/>
      <c r="DZ278" s="7"/>
      <c r="EV278" s="9"/>
      <c r="EW278" s="9"/>
      <c r="EX278" s="2"/>
    </row>
    <row r="279" spans="2:154" x14ac:dyDescent="0.25">
      <c r="B279" s="16"/>
      <c r="C279" s="16"/>
      <c r="M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J279" s="2"/>
      <c r="AS279" s="7"/>
      <c r="BC279" s="7"/>
      <c r="BH279" s="8"/>
      <c r="BL279" s="8"/>
      <c r="DJ279" s="7"/>
      <c r="DZ279" s="7"/>
      <c r="EV279" s="9"/>
      <c r="EW279" s="9"/>
      <c r="EX279" s="2"/>
    </row>
    <row r="280" spans="2:154" x14ac:dyDescent="0.25">
      <c r="B280" s="16"/>
      <c r="C280" s="16"/>
      <c r="M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J280" s="2"/>
      <c r="AS280" s="7"/>
      <c r="BC280" s="7"/>
      <c r="BH280" s="8"/>
      <c r="BL280" s="8"/>
      <c r="DJ280" s="7"/>
      <c r="DZ280" s="7"/>
      <c r="EV280" s="9"/>
      <c r="EW280" s="9"/>
      <c r="EX280" s="2"/>
    </row>
    <row r="281" spans="2:154" x14ac:dyDescent="0.25">
      <c r="B281" s="16"/>
      <c r="C281" s="16"/>
      <c r="M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J281" s="2"/>
      <c r="AS281" s="7"/>
      <c r="BC281" s="7"/>
      <c r="BH281" s="8"/>
      <c r="BL281" s="8"/>
      <c r="DJ281" s="7"/>
      <c r="DZ281" s="7"/>
      <c r="EV281" s="9"/>
      <c r="EW281" s="9"/>
      <c r="EX281" s="2"/>
    </row>
    <row r="282" spans="2:154" x14ac:dyDescent="0.25">
      <c r="B282" s="16"/>
      <c r="C282" s="16"/>
      <c r="M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J282" s="2"/>
      <c r="AS282" s="7"/>
      <c r="BC282" s="7"/>
      <c r="BH282" s="8"/>
      <c r="BL282" s="8"/>
      <c r="DJ282" s="7"/>
      <c r="DZ282" s="7"/>
      <c r="EV282" s="9"/>
      <c r="EW282" s="9"/>
      <c r="EX282" s="2"/>
    </row>
    <row r="283" spans="2:154" x14ac:dyDescent="0.25">
      <c r="B283" s="16"/>
      <c r="C283" s="16"/>
      <c r="M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J283" s="2"/>
      <c r="AS283" s="7"/>
      <c r="BC283" s="7"/>
      <c r="BH283" s="8"/>
      <c r="BL283" s="8"/>
      <c r="DJ283" s="7"/>
      <c r="DZ283" s="7"/>
      <c r="EV283" s="9"/>
      <c r="EW283" s="9"/>
      <c r="EX283" s="2"/>
    </row>
    <row r="284" spans="2:154" x14ac:dyDescent="0.25">
      <c r="B284" s="16"/>
      <c r="C284" s="16"/>
      <c r="M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J284" s="2"/>
      <c r="AS284" s="7"/>
      <c r="BC284" s="7"/>
      <c r="BH284" s="8"/>
      <c r="BL284" s="8"/>
      <c r="DJ284" s="7"/>
      <c r="DZ284" s="7"/>
      <c r="EV284" s="9"/>
      <c r="EW284" s="9"/>
      <c r="EX284" s="2"/>
    </row>
    <row r="285" spans="2:154" x14ac:dyDescent="0.25">
      <c r="B285" s="16"/>
      <c r="C285" s="16"/>
      <c r="M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J285" s="2"/>
      <c r="AS285" s="7"/>
      <c r="BC285" s="7"/>
      <c r="BH285" s="8"/>
      <c r="BL285" s="8"/>
      <c r="DJ285" s="7"/>
      <c r="DZ285" s="7"/>
      <c r="EV285" s="9"/>
      <c r="EW285" s="9"/>
      <c r="EX285" s="2"/>
    </row>
    <row r="286" spans="2:154" x14ac:dyDescent="0.25">
      <c r="B286" s="16"/>
      <c r="C286" s="16"/>
      <c r="M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J286" s="2"/>
      <c r="AS286" s="7"/>
      <c r="BC286" s="7"/>
      <c r="BH286" s="8"/>
      <c r="BL286" s="8"/>
      <c r="DJ286" s="7"/>
      <c r="DZ286" s="7"/>
      <c r="EV286" s="9"/>
      <c r="EW286" s="9"/>
      <c r="EX286" s="2"/>
    </row>
    <row r="287" spans="2:154" x14ac:dyDescent="0.25">
      <c r="B287" s="16"/>
      <c r="C287" s="16"/>
      <c r="M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J287" s="2"/>
      <c r="AS287" s="7"/>
      <c r="BC287" s="7"/>
      <c r="BH287" s="8"/>
      <c r="BL287" s="8"/>
      <c r="DJ287" s="7"/>
      <c r="DZ287" s="7"/>
      <c r="EV287" s="9"/>
      <c r="EW287" s="9"/>
      <c r="EX287" s="2"/>
    </row>
    <row r="288" spans="2:154" x14ac:dyDescent="0.25">
      <c r="B288" s="16"/>
      <c r="C288" s="16"/>
      <c r="M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J288" s="2"/>
      <c r="AS288" s="7"/>
      <c r="BC288" s="7"/>
      <c r="BH288" s="8"/>
      <c r="BL288" s="8"/>
      <c r="DJ288" s="7"/>
      <c r="DZ288" s="7"/>
      <c r="EV288" s="9"/>
      <c r="EW288" s="9"/>
      <c r="EX288" s="2"/>
    </row>
    <row r="289" spans="2:154" x14ac:dyDescent="0.25">
      <c r="B289" s="16"/>
      <c r="C289" s="16"/>
      <c r="M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J289" s="2"/>
      <c r="AS289" s="7"/>
      <c r="BC289" s="7"/>
      <c r="BH289" s="8"/>
      <c r="BL289" s="8"/>
      <c r="DJ289" s="7"/>
      <c r="DZ289" s="7"/>
      <c r="EV289" s="9"/>
      <c r="EW289" s="9"/>
      <c r="EX289" s="2"/>
    </row>
    <row r="290" spans="2:154" x14ac:dyDescent="0.25">
      <c r="B290" s="16"/>
      <c r="C290" s="16"/>
      <c r="M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J290" s="2"/>
      <c r="AS290" s="7"/>
      <c r="BC290" s="7"/>
      <c r="BH290" s="8"/>
      <c r="BL290" s="8"/>
      <c r="DJ290" s="7"/>
      <c r="DZ290" s="7"/>
      <c r="EV290" s="9"/>
      <c r="EW290" s="9"/>
      <c r="EX290" s="2"/>
    </row>
    <row r="291" spans="2:154" x14ac:dyDescent="0.25">
      <c r="B291" s="16"/>
      <c r="C291" s="16"/>
      <c r="M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J291" s="2"/>
      <c r="AS291" s="7"/>
      <c r="BC291" s="7"/>
      <c r="BH291" s="8"/>
      <c r="BL291" s="8"/>
      <c r="DJ291" s="7"/>
      <c r="DZ291" s="7"/>
      <c r="EV291" s="9"/>
      <c r="EW291" s="9"/>
      <c r="EX291" s="2"/>
    </row>
    <row r="292" spans="2:154" x14ac:dyDescent="0.25">
      <c r="B292" s="16"/>
      <c r="C292" s="16"/>
      <c r="M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J292" s="2"/>
      <c r="AS292" s="7"/>
      <c r="BC292" s="7"/>
      <c r="BH292" s="8"/>
      <c r="BL292" s="8"/>
      <c r="DJ292" s="7"/>
      <c r="DZ292" s="7"/>
      <c r="EV292" s="9"/>
      <c r="EW292" s="9"/>
      <c r="EX292" s="2"/>
    </row>
    <row r="293" spans="2:154" x14ac:dyDescent="0.25">
      <c r="B293" s="16"/>
      <c r="C293" s="16"/>
      <c r="M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J293" s="2"/>
      <c r="AS293" s="7"/>
      <c r="BC293" s="7"/>
      <c r="BH293" s="8"/>
      <c r="BL293" s="8"/>
      <c r="DJ293" s="7"/>
      <c r="DZ293" s="7"/>
      <c r="EV293" s="9"/>
      <c r="EW293" s="9"/>
      <c r="EX293" s="2"/>
    </row>
    <row r="294" spans="2:154" x14ac:dyDescent="0.25">
      <c r="B294" s="16"/>
      <c r="C294" s="16"/>
      <c r="M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J294" s="2"/>
      <c r="AS294" s="7"/>
      <c r="BC294" s="7"/>
      <c r="BH294" s="8"/>
      <c r="BL294" s="8"/>
      <c r="DJ294" s="7"/>
      <c r="DZ294" s="7"/>
      <c r="EV294" s="9"/>
      <c r="EW294" s="9"/>
      <c r="EX294" s="2"/>
    </row>
    <row r="295" spans="2:154" x14ac:dyDescent="0.25">
      <c r="B295" s="16"/>
      <c r="C295" s="16"/>
      <c r="M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J295" s="2"/>
      <c r="AS295" s="7"/>
      <c r="BC295" s="7"/>
      <c r="BH295" s="8"/>
      <c r="BL295" s="8"/>
      <c r="DJ295" s="7"/>
      <c r="DZ295" s="7"/>
      <c r="EV295" s="9"/>
      <c r="EW295" s="9"/>
      <c r="EX295" s="2"/>
    </row>
    <row r="296" spans="2:154" x14ac:dyDescent="0.25">
      <c r="B296" s="16"/>
      <c r="C296" s="16"/>
      <c r="M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J296" s="2"/>
      <c r="AS296" s="7"/>
      <c r="BC296" s="7"/>
      <c r="BH296" s="8"/>
      <c r="BL296" s="8"/>
      <c r="DJ296" s="7"/>
      <c r="DZ296" s="7"/>
      <c r="EV296" s="9"/>
      <c r="EW296" s="9"/>
      <c r="EX296" s="2"/>
    </row>
    <row r="297" spans="2:154" x14ac:dyDescent="0.25">
      <c r="B297" s="16"/>
      <c r="C297" s="16"/>
      <c r="M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J297" s="2"/>
      <c r="AS297" s="7"/>
      <c r="BC297" s="7"/>
      <c r="BH297" s="8"/>
      <c r="BL297" s="8"/>
      <c r="DJ297" s="7"/>
      <c r="DZ297" s="7"/>
      <c r="EV297" s="9"/>
      <c r="EW297" s="9"/>
      <c r="EX297" s="2"/>
    </row>
    <row r="298" spans="2:154" x14ac:dyDescent="0.25">
      <c r="B298" s="16"/>
      <c r="C298" s="16"/>
      <c r="M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J298" s="2"/>
      <c r="AS298" s="7"/>
      <c r="BC298" s="7"/>
      <c r="BH298" s="8"/>
      <c r="BL298" s="8"/>
      <c r="DJ298" s="7"/>
      <c r="DZ298" s="7"/>
      <c r="EV298" s="9"/>
      <c r="EW298" s="9"/>
      <c r="EX298" s="2"/>
    </row>
    <row r="299" spans="2:154" x14ac:dyDescent="0.25">
      <c r="B299" s="16"/>
      <c r="C299" s="16"/>
      <c r="M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J299" s="2"/>
      <c r="AS299" s="7"/>
      <c r="BC299" s="7"/>
      <c r="BH299" s="8"/>
      <c r="BL299" s="8"/>
      <c r="DJ299" s="7"/>
      <c r="DZ299" s="7"/>
      <c r="EV299" s="9"/>
      <c r="EW299" s="9"/>
      <c r="EX299" s="2"/>
    </row>
    <row r="300" spans="2:154" x14ac:dyDescent="0.25">
      <c r="B300" s="16"/>
      <c r="C300" s="16"/>
      <c r="M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J300" s="2"/>
      <c r="AS300" s="7"/>
      <c r="BC300" s="7"/>
      <c r="BH300" s="8"/>
      <c r="BL300" s="8"/>
      <c r="DJ300" s="7"/>
      <c r="DZ300" s="7"/>
      <c r="EV300" s="9"/>
      <c r="EW300" s="9"/>
      <c r="EX300" s="2"/>
    </row>
    <row r="301" spans="2:154" x14ac:dyDescent="0.25">
      <c r="B301" s="16"/>
      <c r="C301" s="16"/>
      <c r="M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J301" s="2"/>
      <c r="AS301" s="7"/>
      <c r="BC301" s="7"/>
      <c r="BH301" s="8"/>
      <c r="BL301" s="8"/>
      <c r="DJ301" s="7"/>
      <c r="DZ301" s="7"/>
      <c r="EV301" s="9"/>
      <c r="EW301" s="9"/>
      <c r="EX301" s="2"/>
    </row>
    <row r="302" spans="2:154" x14ac:dyDescent="0.25">
      <c r="B302" s="16"/>
      <c r="C302" s="16"/>
      <c r="M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J302" s="2"/>
      <c r="AS302" s="7"/>
      <c r="BC302" s="7"/>
      <c r="BH302" s="8"/>
      <c r="BL302" s="8"/>
      <c r="DJ302" s="7"/>
      <c r="DZ302" s="7"/>
      <c r="EV302" s="9"/>
      <c r="EW302" s="9"/>
      <c r="EX302" s="2"/>
    </row>
    <row r="303" spans="2:154" x14ac:dyDescent="0.25">
      <c r="B303" s="16"/>
      <c r="C303" s="16"/>
      <c r="M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J303" s="2"/>
      <c r="AS303" s="7"/>
      <c r="BC303" s="7"/>
      <c r="BH303" s="8"/>
      <c r="BL303" s="8"/>
      <c r="DJ303" s="7"/>
      <c r="DZ303" s="7"/>
      <c r="EV303" s="9"/>
      <c r="EW303" s="9"/>
      <c r="EX303" s="2"/>
    </row>
    <row r="304" spans="2:154" x14ac:dyDescent="0.25">
      <c r="B304" s="16"/>
      <c r="C304" s="16"/>
      <c r="M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J304" s="2"/>
      <c r="AS304" s="7"/>
      <c r="BC304" s="7"/>
      <c r="BH304" s="8"/>
      <c r="BL304" s="8"/>
      <c r="DJ304" s="7"/>
      <c r="DZ304" s="7"/>
      <c r="EV304" s="9"/>
      <c r="EW304" s="9"/>
      <c r="EX304" s="2"/>
    </row>
    <row r="305" spans="2:154" x14ac:dyDescent="0.25">
      <c r="B305" s="16"/>
      <c r="C305" s="16"/>
      <c r="M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J305" s="2"/>
      <c r="AS305" s="7"/>
      <c r="BC305" s="7"/>
      <c r="BH305" s="8"/>
      <c r="BL305" s="8"/>
      <c r="DJ305" s="7"/>
      <c r="DZ305" s="7"/>
      <c r="EV305" s="9"/>
      <c r="EW305" s="9"/>
      <c r="EX305" s="2"/>
    </row>
    <row r="306" spans="2:154" x14ac:dyDescent="0.25">
      <c r="B306" s="16"/>
      <c r="C306" s="16"/>
      <c r="M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J306" s="2"/>
      <c r="AS306" s="7"/>
      <c r="BC306" s="7"/>
      <c r="BH306" s="8"/>
      <c r="BL306" s="8"/>
      <c r="DJ306" s="7"/>
      <c r="DZ306" s="7"/>
      <c r="EV306" s="9"/>
      <c r="EW306" s="9"/>
      <c r="EX306" s="2"/>
    </row>
    <row r="307" spans="2:154" x14ac:dyDescent="0.25">
      <c r="B307" s="16"/>
      <c r="C307" s="16"/>
      <c r="M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J307" s="2"/>
      <c r="AS307" s="7"/>
      <c r="BC307" s="7"/>
      <c r="BH307" s="8"/>
      <c r="BL307" s="8"/>
      <c r="DJ307" s="7"/>
      <c r="DZ307" s="7"/>
      <c r="EV307" s="9"/>
      <c r="EW307" s="9"/>
      <c r="EX307" s="2"/>
    </row>
    <row r="308" spans="2:154" x14ac:dyDescent="0.25">
      <c r="B308" s="16"/>
      <c r="C308" s="16"/>
      <c r="M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J308" s="2"/>
      <c r="AS308" s="7"/>
      <c r="BC308" s="7"/>
      <c r="BH308" s="8"/>
      <c r="BL308" s="8"/>
      <c r="DJ308" s="7"/>
      <c r="DZ308" s="7"/>
      <c r="EV308" s="9"/>
      <c r="EW308" s="9"/>
      <c r="EX308" s="2"/>
    </row>
    <row r="309" spans="2:154" x14ac:dyDescent="0.25">
      <c r="B309" s="16"/>
      <c r="C309" s="16"/>
      <c r="M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J309" s="2"/>
      <c r="AS309" s="7"/>
      <c r="BC309" s="7"/>
      <c r="BH309" s="8"/>
      <c r="BL309" s="8"/>
      <c r="DJ309" s="7"/>
      <c r="DZ309" s="7"/>
      <c r="EV309" s="9"/>
      <c r="EW309" s="9"/>
      <c r="EX309" s="2"/>
    </row>
    <row r="310" spans="2:154" x14ac:dyDescent="0.25">
      <c r="B310" s="16"/>
      <c r="C310" s="16"/>
      <c r="M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J310" s="2"/>
      <c r="AS310" s="7"/>
      <c r="BC310" s="7"/>
      <c r="BH310" s="8"/>
      <c r="BL310" s="8"/>
      <c r="DJ310" s="7"/>
      <c r="DZ310" s="7"/>
      <c r="EV310" s="9"/>
      <c r="EW310" s="9"/>
      <c r="EX310" s="2"/>
    </row>
    <row r="311" spans="2:154" x14ac:dyDescent="0.25">
      <c r="B311" s="16"/>
      <c r="C311" s="16"/>
      <c r="M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J311" s="2"/>
      <c r="AS311" s="7"/>
      <c r="BC311" s="7"/>
      <c r="BH311" s="8"/>
      <c r="BL311" s="8"/>
      <c r="DJ311" s="7"/>
      <c r="DZ311" s="7"/>
      <c r="EV311" s="9"/>
      <c r="EW311" s="9"/>
      <c r="EX311" s="2"/>
    </row>
    <row r="312" spans="2:154" x14ac:dyDescent="0.25">
      <c r="B312" s="16"/>
      <c r="C312" s="16"/>
      <c r="M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J312" s="2"/>
      <c r="AS312" s="7"/>
      <c r="BC312" s="7"/>
      <c r="BH312" s="8"/>
      <c r="BL312" s="8"/>
      <c r="DJ312" s="7"/>
      <c r="DZ312" s="7"/>
      <c r="EV312" s="9"/>
      <c r="EW312" s="9"/>
      <c r="EX312" s="2"/>
    </row>
    <row r="313" spans="2:154" x14ac:dyDescent="0.25">
      <c r="B313" s="16"/>
      <c r="C313" s="16"/>
      <c r="M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J313" s="2"/>
      <c r="AS313" s="7"/>
      <c r="BC313" s="7"/>
      <c r="BH313" s="8"/>
      <c r="BL313" s="8"/>
      <c r="DJ313" s="7"/>
      <c r="DZ313" s="7"/>
      <c r="EV313" s="9"/>
      <c r="EW313" s="9"/>
      <c r="EX313" s="2"/>
    </row>
    <row r="314" spans="2:154" x14ac:dyDescent="0.25">
      <c r="B314" s="16"/>
      <c r="C314" s="16"/>
      <c r="M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J314" s="2"/>
      <c r="AS314" s="7"/>
      <c r="BC314" s="7"/>
      <c r="BH314" s="8"/>
      <c r="BL314" s="8"/>
      <c r="DJ314" s="7"/>
      <c r="DZ314" s="7"/>
      <c r="EV314" s="9"/>
      <c r="EW314" s="9"/>
      <c r="EX314" s="2"/>
    </row>
    <row r="315" spans="2:154" x14ac:dyDescent="0.25">
      <c r="B315" s="16"/>
      <c r="C315" s="16"/>
      <c r="M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J315" s="2"/>
      <c r="AS315" s="7"/>
      <c r="BC315" s="7"/>
      <c r="BH315" s="8"/>
      <c r="BL315" s="8"/>
      <c r="DJ315" s="7"/>
      <c r="DZ315" s="7"/>
      <c r="EV315" s="9"/>
      <c r="EW315" s="9"/>
      <c r="EX315" s="2"/>
    </row>
    <row r="316" spans="2:154" x14ac:dyDescent="0.25">
      <c r="B316" s="16"/>
      <c r="C316" s="16"/>
      <c r="M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J316" s="2"/>
      <c r="AS316" s="7"/>
      <c r="BC316" s="7"/>
      <c r="BH316" s="8"/>
      <c r="BL316" s="8"/>
      <c r="DJ316" s="7"/>
      <c r="DZ316" s="7"/>
      <c r="EV316" s="9"/>
      <c r="EW316" s="9"/>
      <c r="EX316" s="2"/>
    </row>
    <row r="317" spans="2:154" x14ac:dyDescent="0.25">
      <c r="B317" s="16"/>
      <c r="C317" s="16"/>
      <c r="M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J317" s="2"/>
      <c r="AS317" s="7"/>
      <c r="BC317" s="7"/>
      <c r="BH317" s="8"/>
      <c r="BL317" s="8"/>
      <c r="DJ317" s="7"/>
      <c r="DZ317" s="7"/>
      <c r="EV317" s="9"/>
      <c r="EW317" s="9"/>
      <c r="EX317" s="2"/>
    </row>
    <row r="318" spans="2:154" x14ac:dyDescent="0.25">
      <c r="B318" s="16"/>
      <c r="C318" s="16"/>
      <c r="M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J318" s="2"/>
      <c r="AS318" s="7"/>
      <c r="BC318" s="7"/>
      <c r="BH318" s="8"/>
      <c r="BL318" s="8"/>
      <c r="DJ318" s="7"/>
      <c r="DZ318" s="7"/>
      <c r="EV318" s="9"/>
      <c r="EW318" s="9"/>
      <c r="EX318" s="2"/>
    </row>
    <row r="319" spans="2:154" x14ac:dyDescent="0.25">
      <c r="B319" s="16"/>
      <c r="C319" s="16"/>
      <c r="M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J319" s="2"/>
      <c r="AS319" s="7"/>
      <c r="BC319" s="7"/>
      <c r="BH319" s="8"/>
      <c r="BL319" s="8"/>
      <c r="DJ319" s="7"/>
      <c r="DZ319" s="7"/>
      <c r="EV319" s="9"/>
      <c r="EW319" s="9"/>
      <c r="EX319" s="2"/>
    </row>
    <row r="320" spans="2:154" x14ac:dyDescent="0.25">
      <c r="B320" s="16"/>
      <c r="C320" s="16"/>
      <c r="M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J320" s="2"/>
      <c r="AS320" s="7"/>
      <c r="BC320" s="7"/>
      <c r="BH320" s="8"/>
      <c r="BL320" s="8"/>
      <c r="DJ320" s="7"/>
      <c r="DZ320" s="7"/>
      <c r="EV320" s="9"/>
      <c r="EW320" s="9"/>
      <c r="EX320" s="2"/>
    </row>
    <row r="321" spans="2:154" x14ac:dyDescent="0.25">
      <c r="B321" s="16"/>
      <c r="C321" s="16"/>
      <c r="M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J321" s="2"/>
      <c r="AS321" s="7"/>
      <c r="BC321" s="7"/>
      <c r="BH321" s="8"/>
      <c r="BL321" s="8"/>
      <c r="DJ321" s="7"/>
      <c r="DZ321" s="7"/>
      <c r="EV321" s="9"/>
      <c r="EW321" s="9"/>
      <c r="EX321" s="2"/>
    </row>
    <row r="322" spans="2:154" x14ac:dyDescent="0.25">
      <c r="B322" s="16"/>
      <c r="C322" s="16"/>
      <c r="M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J322" s="2"/>
      <c r="AS322" s="7"/>
      <c r="BC322" s="7"/>
      <c r="BH322" s="8"/>
      <c r="BL322" s="8"/>
      <c r="DJ322" s="7"/>
      <c r="DZ322" s="7"/>
      <c r="EV322" s="9"/>
      <c r="EW322" s="9"/>
      <c r="EX322" s="2"/>
    </row>
    <row r="323" spans="2:154" x14ac:dyDescent="0.25">
      <c r="B323" s="16"/>
      <c r="C323" s="16"/>
      <c r="M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J323" s="2"/>
      <c r="AS323" s="7"/>
      <c r="BC323" s="7"/>
      <c r="BH323" s="8"/>
      <c r="BL323" s="8"/>
      <c r="DJ323" s="7"/>
      <c r="DZ323" s="7"/>
      <c r="EV323" s="9"/>
      <c r="EW323" s="9"/>
      <c r="EX323" s="2"/>
    </row>
    <row r="324" spans="2:154" x14ac:dyDescent="0.25">
      <c r="B324" s="16"/>
      <c r="C324" s="16"/>
      <c r="M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J324" s="2"/>
      <c r="AS324" s="7"/>
      <c r="BC324" s="7"/>
      <c r="BH324" s="8"/>
      <c r="BL324" s="8"/>
      <c r="DJ324" s="7"/>
      <c r="DZ324" s="7"/>
      <c r="EV324" s="9"/>
      <c r="EW324" s="9"/>
      <c r="EX324" s="2"/>
    </row>
    <row r="325" spans="2:154" x14ac:dyDescent="0.25">
      <c r="B325" s="16"/>
      <c r="C325" s="16"/>
      <c r="M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J325" s="2"/>
      <c r="AS325" s="7"/>
      <c r="BC325" s="7"/>
      <c r="BH325" s="8"/>
      <c r="BL325" s="8"/>
      <c r="DJ325" s="7"/>
      <c r="DZ325" s="7"/>
      <c r="EV325" s="9"/>
      <c r="EW325" s="9"/>
      <c r="EX325" s="2"/>
    </row>
    <row r="326" spans="2:154" x14ac:dyDescent="0.25">
      <c r="B326" s="16"/>
      <c r="C326" s="16"/>
      <c r="M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J326" s="2"/>
      <c r="AS326" s="7"/>
      <c r="BC326" s="7"/>
      <c r="BH326" s="8"/>
      <c r="BL326" s="8"/>
      <c r="DJ326" s="7"/>
      <c r="DZ326" s="7"/>
      <c r="EV326" s="9"/>
      <c r="EW326" s="9"/>
      <c r="EX326" s="2"/>
    </row>
    <row r="327" spans="2:154" x14ac:dyDescent="0.25">
      <c r="B327" s="16"/>
      <c r="C327" s="16"/>
      <c r="M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J327" s="2"/>
      <c r="AS327" s="7"/>
      <c r="BC327" s="7"/>
      <c r="BH327" s="8"/>
      <c r="BL327" s="8"/>
      <c r="DJ327" s="7"/>
      <c r="DZ327" s="7"/>
      <c r="EV327" s="9"/>
      <c r="EW327" s="9"/>
      <c r="EX327" s="2"/>
    </row>
    <row r="328" spans="2:154" x14ac:dyDescent="0.25">
      <c r="B328" s="16"/>
      <c r="C328" s="16"/>
      <c r="M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J328" s="2"/>
      <c r="AS328" s="7"/>
      <c r="BC328" s="7"/>
      <c r="BH328" s="8"/>
      <c r="BL328" s="8"/>
      <c r="DJ328" s="7"/>
      <c r="DZ328" s="7"/>
      <c r="EV328" s="9"/>
      <c r="EW328" s="9"/>
      <c r="EX328" s="2"/>
    </row>
    <row r="329" spans="2:154" x14ac:dyDescent="0.25">
      <c r="B329" s="16"/>
      <c r="C329" s="16"/>
      <c r="M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J329" s="2"/>
      <c r="AS329" s="7"/>
      <c r="BC329" s="7"/>
      <c r="BH329" s="8"/>
      <c r="BL329" s="8"/>
      <c r="DJ329" s="7"/>
      <c r="DZ329" s="7"/>
      <c r="EV329" s="9"/>
      <c r="EW329" s="9"/>
      <c r="EX329" s="2"/>
    </row>
    <row r="330" spans="2:154" x14ac:dyDescent="0.25">
      <c r="B330" s="16"/>
      <c r="C330" s="16"/>
      <c r="M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J330" s="2"/>
      <c r="AS330" s="7"/>
      <c r="BC330" s="7"/>
      <c r="BH330" s="8"/>
      <c r="BL330" s="8"/>
      <c r="DJ330" s="7"/>
      <c r="DZ330" s="7"/>
      <c r="EV330" s="9"/>
      <c r="EW330" s="9"/>
      <c r="EX330" s="2"/>
    </row>
    <row r="331" spans="2:154" x14ac:dyDescent="0.25">
      <c r="B331" s="16"/>
      <c r="C331" s="16"/>
      <c r="M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J331" s="2"/>
      <c r="AS331" s="7"/>
      <c r="BC331" s="7"/>
      <c r="BH331" s="8"/>
      <c r="BL331" s="8"/>
      <c r="DJ331" s="7"/>
      <c r="DZ331" s="7"/>
      <c r="EV331" s="9"/>
      <c r="EW331" s="9"/>
      <c r="EX331" s="2"/>
    </row>
    <row r="332" spans="2:154" x14ac:dyDescent="0.25">
      <c r="B332" s="16"/>
      <c r="C332" s="16"/>
      <c r="M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J332" s="2"/>
      <c r="AS332" s="7"/>
      <c r="BC332" s="7"/>
      <c r="BH332" s="8"/>
      <c r="BL332" s="8"/>
      <c r="DJ332" s="7"/>
      <c r="DZ332" s="7"/>
      <c r="EV332" s="9"/>
      <c r="EW332" s="9"/>
      <c r="EX332" s="2"/>
    </row>
    <row r="333" spans="2:154" x14ac:dyDescent="0.25">
      <c r="B333" s="16"/>
      <c r="C333" s="16"/>
      <c r="M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J333" s="2"/>
      <c r="AS333" s="7"/>
      <c r="BC333" s="7"/>
      <c r="BH333" s="8"/>
      <c r="BL333" s="8"/>
      <c r="DJ333" s="7"/>
      <c r="DZ333" s="7"/>
      <c r="EV333" s="9"/>
      <c r="EW333" s="9"/>
      <c r="EX333" s="2"/>
    </row>
    <row r="334" spans="2:154" x14ac:dyDescent="0.25">
      <c r="B334" s="16"/>
      <c r="C334" s="16"/>
      <c r="M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J334" s="2"/>
      <c r="AS334" s="7"/>
      <c r="BC334" s="7"/>
      <c r="BH334" s="8"/>
      <c r="BL334" s="8"/>
      <c r="DJ334" s="7"/>
      <c r="DZ334" s="7"/>
      <c r="EV334" s="9"/>
      <c r="EW334" s="9"/>
      <c r="EX334" s="2"/>
    </row>
    <row r="335" spans="2:154" x14ac:dyDescent="0.25">
      <c r="B335" s="16"/>
      <c r="C335" s="16"/>
      <c r="M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J335" s="2"/>
      <c r="AS335" s="7"/>
      <c r="BC335" s="7"/>
      <c r="BH335" s="8"/>
      <c r="BL335" s="8"/>
      <c r="DJ335" s="7"/>
      <c r="DZ335" s="7"/>
      <c r="EV335" s="9"/>
      <c r="EW335" s="9"/>
      <c r="EX335" s="2"/>
    </row>
    <row r="336" spans="2:154" x14ac:dyDescent="0.25">
      <c r="B336" s="16"/>
      <c r="C336" s="16"/>
      <c r="M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J336" s="2"/>
      <c r="AS336" s="7"/>
      <c r="BC336" s="7"/>
      <c r="BH336" s="8"/>
      <c r="BL336" s="8"/>
      <c r="DJ336" s="7"/>
      <c r="DZ336" s="7"/>
      <c r="EV336" s="9"/>
      <c r="EW336" s="9"/>
      <c r="EX336" s="2"/>
    </row>
    <row r="337" spans="2:154" x14ac:dyDescent="0.25">
      <c r="B337" s="16"/>
      <c r="C337" s="16"/>
      <c r="M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J337" s="2"/>
      <c r="AS337" s="7"/>
      <c r="BC337" s="7"/>
      <c r="BH337" s="8"/>
      <c r="BL337" s="8"/>
      <c r="DJ337" s="7"/>
      <c r="DZ337" s="7"/>
      <c r="EV337" s="9"/>
      <c r="EW337" s="9"/>
      <c r="EX337" s="2"/>
    </row>
    <row r="338" spans="2:154" x14ac:dyDescent="0.25">
      <c r="B338" s="16"/>
      <c r="C338" s="16"/>
      <c r="M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J338" s="2"/>
      <c r="AS338" s="7"/>
      <c r="BC338" s="7"/>
      <c r="BH338" s="8"/>
      <c r="BL338" s="8"/>
      <c r="DJ338" s="7"/>
      <c r="DZ338" s="7"/>
      <c r="EV338" s="9"/>
      <c r="EW338" s="9"/>
      <c r="EX338" s="2"/>
    </row>
    <row r="339" spans="2:154" x14ac:dyDescent="0.25">
      <c r="B339" s="16"/>
      <c r="C339" s="16"/>
      <c r="M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J339" s="2"/>
      <c r="AS339" s="7"/>
      <c r="BC339" s="7"/>
      <c r="BH339" s="8"/>
      <c r="BL339" s="8"/>
      <c r="DJ339" s="7"/>
      <c r="DZ339" s="7"/>
      <c r="EV339" s="9"/>
      <c r="EW339" s="9"/>
      <c r="EX339" s="2"/>
    </row>
    <row r="340" spans="2:154" x14ac:dyDescent="0.25">
      <c r="B340" s="16"/>
      <c r="C340" s="16"/>
      <c r="M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J340" s="2"/>
      <c r="AS340" s="7"/>
      <c r="BC340" s="7"/>
      <c r="BH340" s="8"/>
      <c r="BL340" s="8"/>
      <c r="DJ340" s="7"/>
      <c r="DZ340" s="7"/>
      <c r="EV340" s="9"/>
      <c r="EW340" s="9"/>
      <c r="EX340" s="2"/>
    </row>
    <row r="341" spans="2:154" x14ac:dyDescent="0.25">
      <c r="B341" s="16"/>
      <c r="C341" s="16"/>
      <c r="M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J341" s="2"/>
      <c r="AS341" s="7"/>
      <c r="BC341" s="7"/>
      <c r="BH341" s="8"/>
      <c r="BL341" s="8"/>
      <c r="DJ341" s="7"/>
      <c r="DZ341" s="7"/>
      <c r="EV341" s="9"/>
      <c r="EW341" s="9"/>
      <c r="EX341" s="2"/>
    </row>
    <row r="342" spans="2:154" x14ac:dyDescent="0.25">
      <c r="B342" s="16"/>
      <c r="C342" s="16"/>
      <c r="M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J342" s="2"/>
      <c r="AS342" s="7"/>
      <c r="BC342" s="7"/>
      <c r="BH342" s="8"/>
      <c r="BL342" s="8"/>
      <c r="DJ342" s="7"/>
      <c r="DZ342" s="7"/>
      <c r="EV342" s="9"/>
      <c r="EW342" s="9"/>
      <c r="EX342" s="2"/>
    </row>
    <row r="343" spans="2:154" x14ac:dyDescent="0.25">
      <c r="B343" s="16"/>
      <c r="C343" s="16"/>
      <c r="M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J343" s="2"/>
      <c r="AS343" s="7"/>
      <c r="BC343" s="7"/>
      <c r="BH343" s="8"/>
      <c r="BL343" s="8"/>
      <c r="DJ343" s="7"/>
      <c r="DZ343" s="7"/>
      <c r="EV343" s="9"/>
      <c r="EW343" s="9"/>
      <c r="EX343" s="2"/>
    </row>
    <row r="344" spans="2:154" x14ac:dyDescent="0.25">
      <c r="B344" s="16"/>
      <c r="C344" s="16"/>
      <c r="M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J344" s="2"/>
      <c r="AS344" s="7"/>
      <c r="BC344" s="7"/>
      <c r="BH344" s="8"/>
      <c r="BL344" s="8"/>
      <c r="DJ344" s="7"/>
      <c r="DZ344" s="7"/>
      <c r="EV344" s="9"/>
      <c r="EW344" s="9"/>
      <c r="EX344" s="2"/>
    </row>
    <row r="345" spans="2:154" x14ac:dyDescent="0.25">
      <c r="B345" s="16"/>
      <c r="C345" s="16"/>
      <c r="M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J345" s="2"/>
      <c r="AS345" s="7"/>
      <c r="BC345" s="7"/>
      <c r="BH345" s="8"/>
      <c r="BL345" s="8"/>
      <c r="DJ345" s="7"/>
      <c r="DZ345" s="7"/>
      <c r="EV345" s="9"/>
      <c r="EW345" s="9"/>
      <c r="EX345" s="2"/>
    </row>
    <row r="346" spans="2:154" x14ac:dyDescent="0.25">
      <c r="B346" s="16"/>
      <c r="C346" s="16"/>
      <c r="M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J346" s="2"/>
      <c r="AS346" s="7"/>
      <c r="BC346" s="7"/>
      <c r="BH346" s="8"/>
      <c r="BL346" s="8"/>
      <c r="DJ346" s="7"/>
      <c r="DZ346" s="7"/>
      <c r="EV346" s="9"/>
      <c r="EW346" s="9"/>
      <c r="EX346" s="2"/>
    </row>
    <row r="347" spans="2:154" x14ac:dyDescent="0.25">
      <c r="B347" s="16"/>
      <c r="C347" s="16"/>
      <c r="M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J347" s="2"/>
      <c r="AS347" s="7"/>
      <c r="BC347" s="7"/>
      <c r="BH347" s="8"/>
      <c r="BL347" s="8"/>
      <c r="DJ347" s="7"/>
      <c r="DZ347" s="7"/>
      <c r="EV347" s="9"/>
      <c r="EW347" s="9"/>
      <c r="EX347" s="2"/>
    </row>
    <row r="348" spans="2:154" x14ac:dyDescent="0.25">
      <c r="B348" s="16"/>
      <c r="C348" s="16"/>
      <c r="M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J348" s="2"/>
      <c r="AS348" s="7"/>
      <c r="BC348" s="7"/>
      <c r="BH348" s="8"/>
      <c r="BL348" s="8"/>
      <c r="DJ348" s="7"/>
      <c r="DZ348" s="7"/>
      <c r="EV348" s="9"/>
      <c r="EW348" s="9"/>
      <c r="EX348" s="2"/>
    </row>
    <row r="349" spans="2:154" x14ac:dyDescent="0.25">
      <c r="B349" s="16"/>
      <c r="C349" s="16"/>
      <c r="M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J349" s="2"/>
      <c r="AS349" s="7"/>
      <c r="BC349" s="7"/>
      <c r="BH349" s="8"/>
      <c r="BL349" s="8"/>
      <c r="DJ349" s="7"/>
      <c r="DZ349" s="7"/>
      <c r="EV349" s="9"/>
      <c r="EW349" s="9"/>
      <c r="EX349" s="2"/>
    </row>
    <row r="350" spans="2:154" x14ac:dyDescent="0.25">
      <c r="B350" s="16"/>
      <c r="C350" s="16"/>
      <c r="M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J350" s="2"/>
      <c r="AS350" s="7"/>
      <c r="BC350" s="7"/>
      <c r="BH350" s="8"/>
      <c r="BL350" s="8"/>
      <c r="DJ350" s="7"/>
      <c r="DZ350" s="7"/>
      <c r="EV350" s="9"/>
      <c r="EW350" s="9"/>
      <c r="EX350" s="2"/>
    </row>
    <row r="351" spans="2:154" x14ac:dyDescent="0.25">
      <c r="B351" s="16"/>
      <c r="C351" s="16"/>
      <c r="M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J351" s="2"/>
      <c r="AS351" s="7"/>
      <c r="BC351" s="7"/>
      <c r="BH351" s="8"/>
      <c r="BL351" s="8"/>
      <c r="DJ351" s="7"/>
      <c r="DZ351" s="7"/>
      <c r="EV351" s="9"/>
      <c r="EW351" s="9"/>
      <c r="EX351" s="2"/>
    </row>
    <row r="352" spans="2:154" x14ac:dyDescent="0.25">
      <c r="B352" s="16"/>
      <c r="C352" s="16"/>
      <c r="M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J352" s="2"/>
      <c r="AS352" s="7"/>
      <c r="BC352" s="7"/>
      <c r="BH352" s="8"/>
      <c r="BL352" s="8"/>
      <c r="DJ352" s="7"/>
      <c r="DZ352" s="7"/>
      <c r="EV352" s="9"/>
      <c r="EW352" s="9"/>
      <c r="EX352" s="2"/>
    </row>
    <row r="353" spans="2:154" x14ac:dyDescent="0.25">
      <c r="B353" s="16"/>
      <c r="C353" s="16"/>
      <c r="M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J353" s="2"/>
      <c r="AS353" s="7"/>
      <c r="BC353" s="7"/>
      <c r="BH353" s="8"/>
      <c r="BL353" s="8"/>
      <c r="DJ353" s="7"/>
      <c r="DZ353" s="7"/>
      <c r="EV353" s="9"/>
      <c r="EW353" s="9"/>
      <c r="EX353" s="2"/>
    </row>
    <row r="354" spans="2:154" x14ac:dyDescent="0.25">
      <c r="B354" s="16"/>
      <c r="C354" s="16"/>
      <c r="M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J354" s="2"/>
      <c r="AS354" s="7"/>
      <c r="BC354" s="7"/>
      <c r="BH354" s="8"/>
      <c r="BL354" s="8"/>
      <c r="DJ354" s="7"/>
      <c r="DZ354" s="7"/>
      <c r="EV354" s="9"/>
      <c r="EW354" s="9"/>
      <c r="EX354" s="2"/>
    </row>
    <row r="355" spans="2:154" x14ac:dyDescent="0.25">
      <c r="B355" s="16"/>
      <c r="C355" s="16"/>
      <c r="M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J355" s="2"/>
      <c r="AS355" s="7"/>
      <c r="BC355" s="7"/>
      <c r="BH355" s="8"/>
      <c r="BL355" s="8"/>
      <c r="DJ355" s="7"/>
      <c r="DZ355" s="7"/>
      <c r="EV355" s="9"/>
      <c r="EW355" s="9"/>
      <c r="EX355" s="2"/>
    </row>
    <row r="356" spans="2:154" x14ac:dyDescent="0.25">
      <c r="B356" s="16"/>
      <c r="C356" s="16"/>
      <c r="M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J356" s="2"/>
      <c r="AS356" s="7"/>
      <c r="BC356" s="7"/>
      <c r="BH356" s="8"/>
      <c r="BL356" s="8"/>
      <c r="DJ356" s="7"/>
      <c r="DZ356" s="7"/>
      <c r="EV356" s="9"/>
      <c r="EW356" s="9"/>
      <c r="EX356" s="2"/>
    </row>
    <row r="357" spans="2:154" x14ac:dyDescent="0.25">
      <c r="B357" s="16"/>
      <c r="C357" s="16"/>
      <c r="M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J357" s="2"/>
      <c r="AS357" s="7"/>
      <c r="BC357" s="7"/>
      <c r="BH357" s="8"/>
      <c r="BL357" s="8"/>
      <c r="DJ357" s="7"/>
      <c r="DZ357" s="7"/>
      <c r="EV357" s="9"/>
      <c r="EW357" s="9"/>
      <c r="EX357" s="2"/>
    </row>
    <row r="358" spans="2:154" x14ac:dyDescent="0.25">
      <c r="B358" s="16"/>
      <c r="C358" s="16"/>
      <c r="M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J358" s="2"/>
      <c r="AS358" s="7"/>
      <c r="BC358" s="7"/>
      <c r="BH358" s="8"/>
      <c r="BL358" s="8"/>
      <c r="DJ358" s="7"/>
      <c r="DZ358" s="7"/>
      <c r="EV358" s="9"/>
      <c r="EW358" s="9"/>
      <c r="EX358" s="2"/>
    </row>
    <row r="359" spans="2:154" x14ac:dyDescent="0.25">
      <c r="B359" s="16"/>
      <c r="C359" s="16"/>
      <c r="M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J359" s="2"/>
      <c r="AS359" s="7"/>
      <c r="BC359" s="7"/>
      <c r="BH359" s="8"/>
      <c r="BL359" s="8"/>
      <c r="DJ359" s="7"/>
      <c r="DZ359" s="7"/>
      <c r="EV359" s="9"/>
      <c r="EW359" s="9"/>
      <c r="EX359" s="2"/>
    </row>
    <row r="360" spans="2:154" x14ac:dyDescent="0.25">
      <c r="B360" s="16"/>
      <c r="C360" s="16"/>
      <c r="M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J360" s="2"/>
      <c r="AS360" s="7"/>
      <c r="BC360" s="7"/>
      <c r="BH360" s="8"/>
      <c r="BL360" s="8"/>
      <c r="DJ360" s="7"/>
      <c r="DZ360" s="7"/>
      <c r="EV360" s="9"/>
      <c r="EW360" s="9"/>
      <c r="EX360" s="2"/>
    </row>
    <row r="361" spans="2:154" x14ac:dyDescent="0.25">
      <c r="B361" s="16"/>
      <c r="C361" s="16"/>
      <c r="M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J361" s="2"/>
      <c r="AS361" s="7"/>
      <c r="BC361" s="7"/>
      <c r="BH361" s="8"/>
      <c r="BL361" s="8"/>
      <c r="DJ361" s="7"/>
      <c r="DZ361" s="7"/>
      <c r="EV361" s="9"/>
      <c r="EW361" s="9"/>
      <c r="EX361" s="2"/>
    </row>
    <row r="362" spans="2:154" x14ac:dyDescent="0.25">
      <c r="B362" s="16"/>
      <c r="C362" s="16"/>
      <c r="M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J362" s="2"/>
      <c r="AS362" s="7"/>
      <c r="BC362" s="7"/>
      <c r="BH362" s="8"/>
      <c r="BL362" s="8"/>
      <c r="DJ362" s="7"/>
      <c r="DZ362" s="7"/>
      <c r="EV362" s="9"/>
      <c r="EW362" s="9"/>
      <c r="EX362" s="2"/>
    </row>
    <row r="363" spans="2:154" x14ac:dyDescent="0.25">
      <c r="B363" s="16"/>
      <c r="C363" s="16"/>
      <c r="M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J363" s="2"/>
      <c r="AS363" s="7"/>
      <c r="BC363" s="7"/>
      <c r="BH363" s="8"/>
      <c r="BL363" s="8"/>
      <c r="DJ363" s="7"/>
      <c r="DZ363" s="7"/>
      <c r="EV363" s="9"/>
      <c r="EW363" s="9"/>
      <c r="EX363" s="2"/>
    </row>
    <row r="364" spans="2:154" x14ac:dyDescent="0.25">
      <c r="B364" s="16"/>
      <c r="C364" s="16"/>
      <c r="M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J364" s="2"/>
      <c r="AS364" s="7"/>
      <c r="BC364" s="7"/>
      <c r="BH364" s="8"/>
      <c r="BL364" s="8"/>
      <c r="DJ364" s="7"/>
      <c r="DZ364" s="7"/>
      <c r="EV364" s="9"/>
      <c r="EW364" s="9"/>
      <c r="EX364" s="2"/>
    </row>
    <row r="365" spans="2:154" x14ac:dyDescent="0.25">
      <c r="B365" s="16"/>
      <c r="C365" s="16"/>
      <c r="M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J365" s="2"/>
      <c r="AS365" s="7"/>
      <c r="BC365" s="7"/>
      <c r="BH365" s="8"/>
      <c r="BL365" s="8"/>
      <c r="DJ365" s="7"/>
      <c r="DZ365" s="7"/>
      <c r="EV365" s="9"/>
      <c r="EW365" s="9"/>
      <c r="EX365" s="2"/>
    </row>
    <row r="366" spans="2:154" x14ac:dyDescent="0.25">
      <c r="B366" s="16"/>
      <c r="C366" s="16"/>
      <c r="M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J366" s="2"/>
      <c r="AS366" s="7"/>
      <c r="BC366" s="7"/>
      <c r="BH366" s="8"/>
      <c r="BL366" s="8"/>
      <c r="DJ366" s="7"/>
      <c r="DZ366" s="7"/>
      <c r="EV366" s="9"/>
      <c r="EW366" s="9"/>
      <c r="EX366" s="2"/>
    </row>
    <row r="367" spans="2:154" x14ac:dyDescent="0.25">
      <c r="B367" s="16"/>
      <c r="C367" s="16"/>
      <c r="M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J367" s="2"/>
      <c r="AS367" s="7"/>
      <c r="BC367" s="7"/>
      <c r="BH367" s="8"/>
      <c r="BL367" s="8"/>
      <c r="DJ367" s="7"/>
      <c r="DZ367" s="7"/>
      <c r="EV367" s="9"/>
      <c r="EW367" s="9"/>
      <c r="EX367" s="2"/>
    </row>
    <row r="368" spans="2:154" x14ac:dyDescent="0.25">
      <c r="B368" s="16"/>
      <c r="C368" s="16"/>
      <c r="M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J368" s="2"/>
      <c r="AS368" s="7"/>
      <c r="BC368" s="7"/>
      <c r="BH368" s="8"/>
      <c r="BL368" s="8"/>
      <c r="DJ368" s="7"/>
      <c r="DZ368" s="7"/>
      <c r="EV368" s="9"/>
      <c r="EW368" s="9"/>
      <c r="EX368" s="2"/>
    </row>
    <row r="369" spans="2:154" x14ac:dyDescent="0.25">
      <c r="B369" s="16"/>
      <c r="C369" s="16"/>
      <c r="M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J369" s="2"/>
      <c r="AS369" s="7"/>
      <c r="BC369" s="7"/>
      <c r="BH369" s="8"/>
      <c r="BL369" s="8"/>
      <c r="DJ369" s="7"/>
      <c r="DZ369" s="7"/>
      <c r="EV369" s="9"/>
      <c r="EW369" s="9"/>
      <c r="EX369" s="2"/>
    </row>
    <row r="370" spans="2:154" x14ac:dyDescent="0.25">
      <c r="B370" s="16"/>
      <c r="C370" s="16"/>
      <c r="M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J370" s="2"/>
      <c r="AS370" s="7"/>
      <c r="BC370" s="7"/>
      <c r="BH370" s="8"/>
      <c r="BL370" s="8"/>
      <c r="DJ370" s="7"/>
      <c r="DZ370" s="7"/>
      <c r="EV370" s="9"/>
      <c r="EW370" s="9"/>
      <c r="EX370" s="2"/>
    </row>
    <row r="371" spans="2:154" x14ac:dyDescent="0.25">
      <c r="B371" s="16"/>
      <c r="C371" s="16"/>
      <c r="M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J371" s="2"/>
      <c r="AS371" s="7"/>
      <c r="BC371" s="7"/>
      <c r="BH371" s="8"/>
      <c r="BL371" s="8"/>
      <c r="DJ371" s="7"/>
      <c r="DZ371" s="7"/>
      <c r="EV371" s="9"/>
      <c r="EW371" s="9"/>
      <c r="EX371" s="2"/>
    </row>
    <row r="372" spans="2:154" x14ac:dyDescent="0.25">
      <c r="B372" s="16"/>
      <c r="C372" s="16"/>
      <c r="M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J372" s="2"/>
      <c r="AS372" s="7"/>
      <c r="BC372" s="7"/>
      <c r="BH372" s="8"/>
      <c r="BL372" s="8"/>
      <c r="DJ372" s="7"/>
      <c r="DZ372" s="7"/>
      <c r="EV372" s="9"/>
      <c r="EW372" s="9"/>
      <c r="EX372" s="2"/>
    </row>
    <row r="373" spans="2:154" x14ac:dyDescent="0.25">
      <c r="B373" s="16"/>
      <c r="C373" s="16"/>
      <c r="M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J373" s="2"/>
      <c r="AS373" s="7"/>
      <c r="BC373" s="7"/>
      <c r="BH373" s="8"/>
      <c r="BL373" s="8"/>
      <c r="DJ373" s="7"/>
      <c r="DZ373" s="7"/>
      <c r="EV373" s="9"/>
      <c r="EW373" s="9"/>
      <c r="EX373" s="2"/>
    </row>
    <row r="374" spans="2:154" x14ac:dyDescent="0.25">
      <c r="B374" s="16"/>
      <c r="C374" s="16"/>
      <c r="M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J374" s="2"/>
      <c r="AS374" s="7"/>
      <c r="BC374" s="7"/>
      <c r="BH374" s="8"/>
      <c r="BL374" s="8"/>
      <c r="DJ374" s="7"/>
      <c r="DZ374" s="7"/>
      <c r="EV374" s="9"/>
      <c r="EW374" s="9"/>
      <c r="EX374" s="2"/>
    </row>
    <row r="375" spans="2:154" x14ac:dyDescent="0.25">
      <c r="B375" s="16"/>
      <c r="C375" s="16"/>
      <c r="M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J375" s="2"/>
      <c r="AS375" s="7"/>
      <c r="BC375" s="7"/>
      <c r="BH375" s="8"/>
      <c r="BL375" s="8"/>
      <c r="DJ375" s="7"/>
      <c r="DZ375" s="7"/>
      <c r="EV375" s="9"/>
      <c r="EW375" s="9"/>
      <c r="EX375" s="2"/>
    </row>
    <row r="376" spans="2:154" x14ac:dyDescent="0.25">
      <c r="B376" s="16"/>
      <c r="C376" s="16"/>
      <c r="M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J376" s="2"/>
      <c r="AS376" s="7"/>
      <c r="BC376" s="7"/>
      <c r="BH376" s="8"/>
      <c r="BL376" s="8"/>
      <c r="DJ376" s="7"/>
      <c r="DZ376" s="7"/>
      <c r="EV376" s="9"/>
      <c r="EW376" s="9"/>
      <c r="EX376" s="2"/>
    </row>
    <row r="377" spans="2:154" x14ac:dyDescent="0.25">
      <c r="B377" s="16"/>
      <c r="C377" s="16"/>
      <c r="M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J377" s="2"/>
      <c r="AS377" s="7"/>
      <c r="BC377" s="7"/>
      <c r="BH377" s="8"/>
      <c r="BL377" s="8"/>
      <c r="DJ377" s="7"/>
      <c r="DZ377" s="7"/>
      <c r="EV377" s="9"/>
      <c r="EW377" s="9"/>
      <c r="EX377" s="2"/>
    </row>
    <row r="378" spans="2:154" x14ac:dyDescent="0.25">
      <c r="B378" s="16"/>
      <c r="C378" s="16"/>
      <c r="M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J378" s="2"/>
      <c r="AS378" s="7"/>
      <c r="BC378" s="7"/>
      <c r="BH378" s="8"/>
      <c r="BL378" s="8"/>
      <c r="DJ378" s="7"/>
      <c r="DZ378" s="7"/>
      <c r="EV378" s="9"/>
      <c r="EW378" s="9"/>
      <c r="EX378" s="2"/>
    </row>
    <row r="379" spans="2:154" x14ac:dyDescent="0.25">
      <c r="B379" s="16"/>
      <c r="C379" s="16"/>
      <c r="M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J379" s="2"/>
      <c r="AS379" s="7"/>
      <c r="BC379" s="7"/>
      <c r="BH379" s="8"/>
      <c r="BL379" s="8"/>
      <c r="DJ379" s="7"/>
      <c r="DZ379" s="7"/>
      <c r="EV379" s="9"/>
      <c r="EW379" s="9"/>
      <c r="EX379" s="2"/>
    </row>
    <row r="380" spans="2:154" x14ac:dyDescent="0.25">
      <c r="B380" s="16"/>
      <c r="C380" s="16"/>
      <c r="M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J380" s="2"/>
      <c r="AS380" s="7"/>
      <c r="BC380" s="7"/>
      <c r="BH380" s="8"/>
      <c r="BL380" s="8"/>
      <c r="DJ380" s="7"/>
      <c r="DZ380" s="7"/>
      <c r="EV380" s="9"/>
      <c r="EW380" s="9"/>
      <c r="EX380" s="2"/>
    </row>
    <row r="381" spans="2:154" x14ac:dyDescent="0.25">
      <c r="B381" s="16"/>
      <c r="C381" s="16"/>
      <c r="M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J381" s="2"/>
      <c r="AS381" s="7"/>
      <c r="BC381" s="7"/>
      <c r="BH381" s="8"/>
      <c r="BL381" s="8"/>
      <c r="DJ381" s="7"/>
      <c r="DZ381" s="7"/>
      <c r="EV381" s="9"/>
      <c r="EW381" s="9"/>
      <c r="EX381" s="2"/>
    </row>
    <row r="382" spans="2:154" x14ac:dyDescent="0.25">
      <c r="B382" s="16"/>
      <c r="C382" s="16"/>
      <c r="M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J382" s="2"/>
      <c r="AS382" s="7"/>
      <c r="BC382" s="7"/>
      <c r="BH382" s="8"/>
      <c r="BL382" s="8"/>
      <c r="DJ382" s="7"/>
      <c r="DZ382" s="7"/>
      <c r="EV382" s="9"/>
      <c r="EW382" s="9"/>
      <c r="EX382" s="2"/>
    </row>
    <row r="383" spans="2:154" x14ac:dyDescent="0.25">
      <c r="B383" s="16"/>
      <c r="C383" s="16"/>
      <c r="M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J383" s="2"/>
      <c r="AS383" s="7"/>
      <c r="BC383" s="7"/>
      <c r="BH383" s="8"/>
      <c r="BL383" s="8"/>
      <c r="DJ383" s="7"/>
      <c r="DZ383" s="7"/>
      <c r="EV383" s="9"/>
      <c r="EW383" s="9"/>
      <c r="EX383" s="2"/>
    </row>
    <row r="384" spans="2:154" x14ac:dyDescent="0.25">
      <c r="B384" s="16"/>
      <c r="C384" s="16"/>
      <c r="M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J384" s="2"/>
      <c r="AS384" s="7"/>
      <c r="BC384" s="7"/>
      <c r="BH384" s="8"/>
      <c r="BL384" s="8"/>
      <c r="DJ384" s="7"/>
      <c r="DZ384" s="7"/>
      <c r="EV384" s="9"/>
      <c r="EW384" s="9"/>
      <c r="EX384" s="2"/>
    </row>
    <row r="385" spans="2:154" x14ac:dyDescent="0.25">
      <c r="B385" s="16"/>
      <c r="C385" s="16"/>
      <c r="M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J385" s="2"/>
      <c r="AS385" s="7"/>
      <c r="BC385" s="7"/>
      <c r="BH385" s="8"/>
      <c r="BL385" s="8"/>
      <c r="DJ385" s="7"/>
      <c r="DZ385" s="7"/>
      <c r="EV385" s="9"/>
      <c r="EW385" s="9"/>
      <c r="EX385" s="2"/>
    </row>
    <row r="386" spans="2:154" x14ac:dyDescent="0.25">
      <c r="B386" s="16"/>
      <c r="C386" s="16"/>
      <c r="M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J386" s="2"/>
      <c r="AS386" s="7"/>
      <c r="BC386" s="7"/>
      <c r="BH386" s="8"/>
      <c r="BL386" s="8"/>
      <c r="DJ386" s="7"/>
      <c r="DZ386" s="7"/>
      <c r="EV386" s="9"/>
      <c r="EW386" s="9"/>
      <c r="EX386" s="2"/>
    </row>
    <row r="387" spans="2:154" x14ac:dyDescent="0.25">
      <c r="B387" s="16"/>
      <c r="C387" s="16"/>
      <c r="M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J387" s="2"/>
      <c r="AS387" s="7"/>
      <c r="BC387" s="7"/>
      <c r="BH387" s="8"/>
      <c r="BL387" s="8"/>
      <c r="DJ387" s="7"/>
      <c r="DZ387" s="7"/>
      <c r="EV387" s="9"/>
      <c r="EW387" s="9"/>
      <c r="EX387" s="2"/>
    </row>
    <row r="388" spans="2:154" x14ac:dyDescent="0.25">
      <c r="B388" s="16"/>
      <c r="C388" s="16"/>
      <c r="M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J388" s="2"/>
      <c r="AS388" s="7"/>
      <c r="BC388" s="7"/>
      <c r="BH388" s="8"/>
      <c r="BL388" s="8"/>
      <c r="DJ388" s="7"/>
      <c r="DZ388" s="7"/>
      <c r="EV388" s="9"/>
      <c r="EW388" s="9"/>
      <c r="EX388" s="2"/>
    </row>
    <row r="389" spans="2:154" x14ac:dyDescent="0.25">
      <c r="B389" s="16"/>
      <c r="C389" s="16"/>
      <c r="M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J389" s="2"/>
      <c r="AS389" s="7"/>
      <c r="BC389" s="7"/>
      <c r="BH389" s="8"/>
      <c r="BL389" s="8"/>
      <c r="DJ389" s="7"/>
      <c r="DZ389" s="7"/>
      <c r="EV389" s="9"/>
      <c r="EW389" s="9"/>
      <c r="EX389" s="2"/>
    </row>
    <row r="390" spans="2:154" x14ac:dyDescent="0.25">
      <c r="B390" s="16"/>
      <c r="C390" s="16"/>
      <c r="M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J390" s="2"/>
      <c r="AS390" s="7"/>
      <c r="BC390" s="7"/>
      <c r="BH390" s="8"/>
      <c r="BL390" s="8"/>
      <c r="DJ390" s="7"/>
      <c r="DZ390" s="7"/>
      <c r="EV390" s="9"/>
      <c r="EW390" s="9"/>
      <c r="EX390" s="2"/>
    </row>
    <row r="391" spans="2:154" x14ac:dyDescent="0.25">
      <c r="B391" s="16"/>
      <c r="C391" s="16"/>
      <c r="M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J391" s="2"/>
      <c r="AS391" s="7"/>
      <c r="BC391" s="7"/>
      <c r="BH391" s="8"/>
      <c r="BL391" s="8"/>
      <c r="DJ391" s="7"/>
      <c r="DZ391" s="7"/>
      <c r="EV391" s="9"/>
      <c r="EW391" s="9"/>
      <c r="EX391" s="2"/>
    </row>
    <row r="392" spans="2:154" x14ac:dyDescent="0.25">
      <c r="B392" s="16"/>
      <c r="C392" s="16"/>
      <c r="M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J392" s="2"/>
      <c r="AS392" s="7"/>
      <c r="BC392" s="7"/>
      <c r="BH392" s="8"/>
      <c r="BL392" s="8"/>
      <c r="DJ392" s="7"/>
      <c r="DZ392" s="7"/>
      <c r="EV392" s="9"/>
      <c r="EW392" s="9"/>
      <c r="EX392" s="2"/>
    </row>
    <row r="393" spans="2:154" x14ac:dyDescent="0.25">
      <c r="B393" s="16"/>
      <c r="C393" s="16"/>
      <c r="M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J393" s="2"/>
      <c r="AS393" s="7"/>
      <c r="BC393" s="7"/>
      <c r="BH393" s="8"/>
      <c r="BL393" s="8"/>
      <c r="DJ393" s="7"/>
      <c r="DZ393" s="7"/>
      <c r="EV393" s="9"/>
      <c r="EW393" s="9"/>
      <c r="EX393" s="2"/>
    </row>
    <row r="394" spans="2:154" x14ac:dyDescent="0.25">
      <c r="B394" s="16"/>
      <c r="C394" s="16"/>
      <c r="M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J394" s="2"/>
      <c r="AS394" s="7"/>
      <c r="BC394" s="7"/>
      <c r="BH394" s="8"/>
      <c r="BL394" s="8"/>
      <c r="DJ394" s="7"/>
      <c r="DZ394" s="7"/>
      <c r="EV394" s="9"/>
      <c r="EW394" s="9"/>
      <c r="EX394" s="2"/>
    </row>
    <row r="395" spans="2:154" x14ac:dyDescent="0.25">
      <c r="B395" s="16"/>
      <c r="C395" s="16"/>
      <c r="M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J395" s="2"/>
      <c r="AS395" s="7"/>
      <c r="BC395" s="7"/>
      <c r="BH395" s="8"/>
      <c r="BL395" s="8"/>
      <c r="DJ395" s="7"/>
      <c r="DZ395" s="7"/>
      <c r="EV395" s="9"/>
      <c r="EW395" s="9"/>
      <c r="EX395" s="2"/>
    </row>
    <row r="396" spans="2:154" x14ac:dyDescent="0.25">
      <c r="B396" s="16"/>
      <c r="C396" s="16"/>
      <c r="M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J396" s="2"/>
      <c r="AS396" s="7"/>
      <c r="BC396" s="7"/>
      <c r="BH396" s="8"/>
      <c r="BL396" s="8"/>
      <c r="DJ396" s="7"/>
      <c r="DZ396" s="7"/>
      <c r="EV396" s="9"/>
      <c r="EW396" s="9"/>
      <c r="EX396" s="2"/>
    </row>
    <row r="397" spans="2:154" x14ac:dyDescent="0.25">
      <c r="B397" s="16"/>
      <c r="C397" s="16"/>
      <c r="M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J397" s="2"/>
      <c r="AS397" s="7"/>
      <c r="BC397" s="7"/>
      <c r="BH397" s="8"/>
      <c r="BL397" s="8"/>
      <c r="DJ397" s="7"/>
      <c r="DZ397" s="7"/>
      <c r="EV397" s="9"/>
      <c r="EW397" s="9"/>
      <c r="EX397" s="2"/>
    </row>
    <row r="398" spans="2:154" x14ac:dyDescent="0.25">
      <c r="B398" s="16"/>
      <c r="C398" s="16"/>
      <c r="M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J398" s="2"/>
      <c r="AS398" s="7"/>
      <c r="BC398" s="7"/>
      <c r="BH398" s="8"/>
      <c r="BL398" s="8"/>
      <c r="DJ398" s="7"/>
      <c r="DZ398" s="7"/>
      <c r="EV398" s="9"/>
      <c r="EW398" s="9"/>
      <c r="EX398" s="2"/>
    </row>
    <row r="399" spans="2:154" x14ac:dyDescent="0.25">
      <c r="B399" s="16"/>
      <c r="C399" s="16"/>
      <c r="M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J399" s="2"/>
      <c r="AS399" s="7"/>
      <c r="BC399" s="7"/>
      <c r="BH399" s="8"/>
      <c r="BL399" s="8"/>
      <c r="DJ399" s="7"/>
      <c r="DZ399" s="7"/>
      <c r="EV399" s="9"/>
      <c r="EW399" s="9"/>
      <c r="EX399" s="2"/>
    </row>
    <row r="400" spans="2:154" x14ac:dyDescent="0.25">
      <c r="B400" s="16"/>
      <c r="C400" s="16"/>
      <c r="M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J400" s="2"/>
      <c r="AS400" s="7"/>
      <c r="BC400" s="7"/>
      <c r="BH400" s="8"/>
      <c r="BL400" s="8"/>
      <c r="DJ400" s="7"/>
      <c r="DZ400" s="7"/>
      <c r="EV400" s="9"/>
      <c r="EW400" s="9"/>
      <c r="EX400" s="2"/>
    </row>
    <row r="401" spans="2:154" x14ac:dyDescent="0.25">
      <c r="B401" s="16"/>
      <c r="C401" s="16"/>
      <c r="M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J401" s="2"/>
      <c r="AS401" s="7"/>
      <c r="BC401" s="7"/>
      <c r="BH401" s="8"/>
      <c r="BL401" s="8"/>
      <c r="DJ401" s="7"/>
      <c r="DZ401" s="7"/>
      <c r="EV401" s="9"/>
      <c r="EW401" s="9"/>
      <c r="EX401" s="2"/>
    </row>
    <row r="402" spans="2:154" x14ac:dyDescent="0.25">
      <c r="B402" s="16"/>
      <c r="C402" s="16"/>
      <c r="M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J402" s="2"/>
      <c r="AS402" s="7"/>
      <c r="BC402" s="7"/>
      <c r="BH402" s="8"/>
      <c r="BL402" s="8"/>
      <c r="DJ402" s="7"/>
      <c r="DZ402" s="7"/>
      <c r="EV402" s="9"/>
      <c r="EW402" s="9"/>
      <c r="EX402" s="2"/>
    </row>
    <row r="403" spans="2:154" x14ac:dyDescent="0.25">
      <c r="B403" s="16"/>
      <c r="C403" s="16"/>
      <c r="M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J403" s="2"/>
      <c r="AS403" s="7"/>
      <c r="BC403" s="7"/>
      <c r="BH403" s="8"/>
      <c r="BL403" s="8"/>
      <c r="DJ403" s="7"/>
      <c r="DZ403" s="7"/>
      <c r="EV403" s="9"/>
      <c r="EW403" s="9"/>
      <c r="EX403" s="2"/>
    </row>
    <row r="404" spans="2:154" x14ac:dyDescent="0.25">
      <c r="B404" s="16"/>
      <c r="C404" s="16"/>
      <c r="M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J404" s="2"/>
      <c r="AS404" s="7"/>
      <c r="BC404" s="7"/>
      <c r="BH404" s="8"/>
      <c r="BL404" s="8"/>
      <c r="DJ404" s="7"/>
      <c r="DZ404" s="7"/>
      <c r="EV404" s="9"/>
      <c r="EW404" s="9"/>
      <c r="EX404" s="2"/>
    </row>
    <row r="405" spans="2:154" x14ac:dyDescent="0.25">
      <c r="B405" s="16"/>
      <c r="C405" s="16"/>
      <c r="M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J405" s="2"/>
      <c r="AS405" s="7"/>
      <c r="BC405" s="7"/>
      <c r="BH405" s="8"/>
      <c r="BL405" s="8"/>
      <c r="DJ405" s="7"/>
      <c r="DZ405" s="7"/>
      <c r="EV405" s="9"/>
      <c r="EW405" s="9"/>
      <c r="EX405" s="2"/>
    </row>
    <row r="406" spans="2:154" x14ac:dyDescent="0.25">
      <c r="B406" s="16"/>
      <c r="C406" s="16"/>
      <c r="M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J406" s="2"/>
      <c r="AS406" s="7"/>
      <c r="BC406" s="7"/>
      <c r="BH406" s="8"/>
      <c r="BL406" s="8"/>
      <c r="DJ406" s="7"/>
      <c r="DZ406" s="7"/>
      <c r="EV406" s="9"/>
      <c r="EW406" s="9"/>
      <c r="EX406" s="2"/>
    </row>
    <row r="407" spans="2:154" x14ac:dyDescent="0.25">
      <c r="B407" s="16"/>
      <c r="C407" s="16"/>
      <c r="M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J407" s="2"/>
      <c r="AS407" s="7"/>
      <c r="BC407" s="7"/>
      <c r="BH407" s="8"/>
      <c r="BL407" s="8"/>
      <c r="DJ407" s="7"/>
      <c r="DZ407" s="7"/>
      <c r="EV407" s="9"/>
      <c r="EW407" s="9"/>
      <c r="EX407" s="2"/>
    </row>
    <row r="408" spans="2:154" x14ac:dyDescent="0.25">
      <c r="B408" s="16"/>
      <c r="C408" s="16"/>
      <c r="M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J408" s="2"/>
      <c r="AS408" s="7"/>
      <c r="BC408" s="7"/>
      <c r="BH408" s="8"/>
      <c r="BL408" s="8"/>
      <c r="DJ408" s="7"/>
      <c r="DZ408" s="7"/>
      <c r="EV408" s="9"/>
      <c r="EW408" s="9"/>
      <c r="EX408" s="2"/>
    </row>
    <row r="409" spans="2:154" x14ac:dyDescent="0.25">
      <c r="B409" s="16"/>
      <c r="C409" s="16"/>
      <c r="M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J409" s="2"/>
      <c r="AS409" s="7"/>
      <c r="BC409" s="7"/>
      <c r="BH409" s="8"/>
      <c r="BL409" s="8"/>
      <c r="DJ409" s="7"/>
      <c r="DZ409" s="7"/>
      <c r="EV409" s="9"/>
      <c r="EW409" s="9"/>
      <c r="EX409" s="2"/>
    </row>
    <row r="410" spans="2:154" x14ac:dyDescent="0.25">
      <c r="B410" s="16"/>
      <c r="C410" s="16"/>
      <c r="M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J410" s="2"/>
      <c r="AS410" s="7"/>
      <c r="BC410" s="7"/>
      <c r="BH410" s="8"/>
      <c r="BL410" s="8"/>
      <c r="DJ410" s="7"/>
      <c r="DZ410" s="7"/>
      <c r="EV410" s="9"/>
      <c r="EW410" s="9"/>
      <c r="EX410" s="2"/>
    </row>
    <row r="411" spans="2:154" x14ac:dyDescent="0.25">
      <c r="B411" s="16"/>
      <c r="C411" s="16"/>
      <c r="M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J411" s="2"/>
      <c r="AS411" s="7"/>
      <c r="BC411" s="7"/>
      <c r="BH411" s="8"/>
      <c r="BL411" s="8"/>
      <c r="DJ411" s="7"/>
      <c r="DZ411" s="7"/>
      <c r="EV411" s="9"/>
      <c r="EW411" s="9"/>
      <c r="EX411" s="2"/>
    </row>
    <row r="412" spans="2:154" x14ac:dyDescent="0.25">
      <c r="B412" s="16"/>
      <c r="C412" s="16"/>
      <c r="M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J412" s="2"/>
      <c r="AS412" s="7"/>
      <c r="BC412" s="7"/>
      <c r="BH412" s="8"/>
      <c r="BL412" s="8"/>
      <c r="DJ412" s="7"/>
      <c r="DZ412" s="7"/>
      <c r="EV412" s="9"/>
      <c r="EW412" s="9"/>
      <c r="EX412" s="2"/>
    </row>
    <row r="413" spans="2:154" x14ac:dyDescent="0.25">
      <c r="B413" s="16"/>
      <c r="C413" s="16"/>
      <c r="M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J413" s="2"/>
      <c r="AS413" s="7"/>
      <c r="BC413" s="7"/>
      <c r="BH413" s="8"/>
      <c r="BL413" s="8"/>
      <c r="DJ413" s="7"/>
      <c r="DZ413" s="7"/>
      <c r="EV413" s="9"/>
      <c r="EW413" s="9"/>
      <c r="EX413" s="2"/>
    </row>
    <row r="414" spans="2:154" x14ac:dyDescent="0.25">
      <c r="B414" s="16"/>
      <c r="C414" s="16"/>
      <c r="M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J414" s="2"/>
      <c r="AS414" s="7"/>
      <c r="BC414" s="7"/>
      <c r="BH414" s="8"/>
      <c r="BL414" s="8"/>
      <c r="DJ414" s="7"/>
      <c r="DZ414" s="7"/>
      <c r="EV414" s="9"/>
      <c r="EW414" s="9"/>
      <c r="EX414" s="2"/>
    </row>
    <row r="415" spans="2:154" x14ac:dyDescent="0.25">
      <c r="B415" s="16"/>
      <c r="C415" s="16"/>
      <c r="M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J415" s="2"/>
      <c r="AS415" s="7"/>
      <c r="BC415" s="7"/>
      <c r="BH415" s="8"/>
      <c r="BL415" s="8"/>
      <c r="DJ415" s="7"/>
      <c r="DZ415" s="7"/>
      <c r="EV415" s="9"/>
      <c r="EW415" s="9"/>
      <c r="EX415" s="2"/>
    </row>
    <row r="416" spans="2:154" x14ac:dyDescent="0.25">
      <c r="B416" s="16"/>
      <c r="C416" s="16"/>
      <c r="M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J416" s="2"/>
      <c r="AS416" s="7"/>
      <c r="BC416" s="7"/>
      <c r="BH416" s="8"/>
      <c r="BL416" s="8"/>
      <c r="DJ416" s="7"/>
      <c r="DZ416" s="7"/>
      <c r="EV416" s="9"/>
      <c r="EW416" s="9"/>
      <c r="EX416" s="2"/>
    </row>
    <row r="417" spans="2:154" x14ac:dyDescent="0.25">
      <c r="B417" s="16"/>
      <c r="C417" s="16"/>
      <c r="M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J417" s="2"/>
      <c r="AS417" s="7"/>
      <c r="BC417" s="7"/>
      <c r="BH417" s="8"/>
      <c r="BL417" s="8"/>
      <c r="DJ417" s="7"/>
      <c r="DZ417" s="7"/>
      <c r="EV417" s="9"/>
      <c r="EW417" s="9"/>
      <c r="EX417" s="2"/>
    </row>
    <row r="418" spans="2:154" x14ac:dyDescent="0.25">
      <c r="B418" s="16"/>
      <c r="C418" s="16"/>
      <c r="M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J418" s="2"/>
      <c r="AS418" s="7"/>
      <c r="BC418" s="7"/>
      <c r="BH418" s="8"/>
      <c r="BL418" s="8"/>
      <c r="DJ418" s="7"/>
      <c r="DZ418" s="7"/>
      <c r="EV418" s="9"/>
      <c r="EW418" s="9"/>
      <c r="EX418" s="2"/>
    </row>
    <row r="419" spans="2:154" x14ac:dyDescent="0.25">
      <c r="B419" s="16"/>
      <c r="C419" s="16"/>
      <c r="M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J419" s="2"/>
      <c r="AS419" s="7"/>
      <c r="BC419" s="7"/>
      <c r="BH419" s="8"/>
      <c r="BL419" s="8"/>
      <c r="DJ419" s="7"/>
      <c r="DZ419" s="7"/>
      <c r="EV419" s="9"/>
      <c r="EW419" s="9"/>
      <c r="EX419" s="2"/>
    </row>
    <row r="420" spans="2:154" x14ac:dyDescent="0.25">
      <c r="B420" s="16"/>
      <c r="C420" s="16"/>
      <c r="M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J420" s="2"/>
      <c r="AS420" s="7"/>
      <c r="BC420" s="7"/>
      <c r="BH420" s="8"/>
      <c r="BL420" s="8"/>
      <c r="DJ420" s="7"/>
      <c r="DZ420" s="7"/>
      <c r="EV420" s="9"/>
      <c r="EW420" s="9"/>
      <c r="EX420" s="2"/>
    </row>
    <row r="421" spans="2:154" x14ac:dyDescent="0.25">
      <c r="B421" s="16"/>
      <c r="C421" s="16"/>
      <c r="M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J421" s="2"/>
      <c r="AS421" s="7"/>
      <c r="BC421" s="7"/>
      <c r="BH421" s="8"/>
      <c r="BL421" s="8"/>
      <c r="DJ421" s="7"/>
      <c r="DZ421" s="7"/>
      <c r="EV421" s="9"/>
      <c r="EW421" s="9"/>
      <c r="EX421" s="2"/>
    </row>
    <row r="422" spans="2:154" x14ac:dyDescent="0.25">
      <c r="B422" s="16"/>
      <c r="C422" s="16"/>
      <c r="M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J422" s="2"/>
      <c r="AS422" s="7"/>
      <c r="BC422" s="7"/>
      <c r="BH422" s="8"/>
      <c r="BL422" s="8"/>
      <c r="DJ422" s="7"/>
      <c r="DZ422" s="7"/>
      <c r="EV422" s="9"/>
      <c r="EW422" s="9"/>
      <c r="EX422" s="2"/>
    </row>
    <row r="423" spans="2:154" x14ac:dyDescent="0.25">
      <c r="B423" s="16"/>
      <c r="C423" s="16"/>
      <c r="M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J423" s="2"/>
      <c r="AS423" s="7"/>
      <c r="BC423" s="7"/>
      <c r="BH423" s="8"/>
      <c r="BL423" s="8"/>
      <c r="DJ423" s="7"/>
      <c r="DZ423" s="7"/>
      <c r="EV423" s="9"/>
      <c r="EW423" s="9"/>
      <c r="EX423" s="2"/>
    </row>
    <row r="424" spans="2:154" x14ac:dyDescent="0.25">
      <c r="B424" s="16"/>
      <c r="C424" s="16"/>
      <c r="M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J424" s="2"/>
      <c r="AS424" s="7"/>
      <c r="BC424" s="7"/>
      <c r="BH424" s="8"/>
      <c r="BL424" s="8"/>
      <c r="DJ424" s="7"/>
      <c r="DZ424" s="7"/>
      <c r="EV424" s="9"/>
      <c r="EW424" s="9"/>
      <c r="EX424" s="2"/>
    </row>
    <row r="425" spans="2:154" x14ac:dyDescent="0.25">
      <c r="B425" s="16"/>
      <c r="C425" s="16"/>
      <c r="M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J425" s="2"/>
      <c r="AS425" s="7"/>
      <c r="BC425" s="7"/>
      <c r="BH425" s="8"/>
      <c r="BL425" s="8"/>
      <c r="DJ425" s="7"/>
      <c r="DZ425" s="7"/>
      <c r="EV425" s="9"/>
      <c r="EW425" s="9"/>
      <c r="EX425" s="2"/>
    </row>
    <row r="426" spans="2:154" x14ac:dyDescent="0.25">
      <c r="B426" s="16"/>
      <c r="C426" s="16"/>
      <c r="M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J426" s="2"/>
      <c r="AS426" s="7"/>
      <c r="BC426" s="7"/>
      <c r="BH426" s="8"/>
      <c r="BL426" s="8"/>
      <c r="DJ426" s="7"/>
      <c r="DZ426" s="7"/>
      <c r="EV426" s="9"/>
      <c r="EW426" s="9"/>
      <c r="EX426" s="2"/>
    </row>
    <row r="427" spans="2:154" x14ac:dyDescent="0.25">
      <c r="B427" s="16"/>
      <c r="C427" s="16"/>
      <c r="M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J427" s="2"/>
      <c r="AS427" s="7"/>
      <c r="BC427" s="7"/>
      <c r="BH427" s="8"/>
      <c r="BL427" s="8"/>
      <c r="DJ427" s="7"/>
      <c r="DZ427" s="7"/>
      <c r="EV427" s="9"/>
      <c r="EW427" s="9"/>
      <c r="EX427" s="2"/>
    </row>
    <row r="428" spans="2:154" x14ac:dyDescent="0.25">
      <c r="B428" s="16"/>
      <c r="C428" s="16"/>
      <c r="M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J428" s="2"/>
      <c r="AS428" s="7"/>
      <c r="BC428" s="7"/>
      <c r="BH428" s="8"/>
      <c r="BL428" s="8"/>
      <c r="DJ428" s="7"/>
      <c r="DZ428" s="7"/>
      <c r="EV428" s="9"/>
      <c r="EW428" s="9"/>
      <c r="EX428" s="2"/>
    </row>
    <row r="429" spans="2:154" x14ac:dyDescent="0.25">
      <c r="B429" s="16"/>
      <c r="C429" s="16"/>
      <c r="M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J429" s="2"/>
      <c r="AS429" s="7"/>
      <c r="BC429" s="7"/>
      <c r="BH429" s="8"/>
      <c r="BL429" s="8"/>
      <c r="DJ429" s="7"/>
      <c r="DZ429" s="7"/>
      <c r="EV429" s="9"/>
      <c r="EW429" s="9"/>
      <c r="EX429" s="2"/>
    </row>
    <row r="430" spans="2:154" x14ac:dyDescent="0.25">
      <c r="B430" s="16"/>
      <c r="C430" s="16"/>
      <c r="M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J430" s="2"/>
      <c r="AS430" s="7"/>
      <c r="BC430" s="7"/>
      <c r="BH430" s="8"/>
      <c r="BL430" s="8"/>
      <c r="DJ430" s="7"/>
      <c r="DZ430" s="7"/>
      <c r="EV430" s="9"/>
      <c r="EW430" s="9"/>
      <c r="EX430" s="2"/>
    </row>
    <row r="431" spans="2:154" x14ac:dyDescent="0.25">
      <c r="B431" s="16"/>
      <c r="C431" s="16"/>
      <c r="M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J431" s="2"/>
      <c r="AS431" s="7"/>
      <c r="BC431" s="7"/>
      <c r="BH431" s="8"/>
      <c r="BL431" s="8"/>
      <c r="DJ431" s="7"/>
      <c r="DZ431" s="7"/>
      <c r="EV431" s="9"/>
      <c r="EW431" s="9"/>
      <c r="EX431" s="2"/>
    </row>
    <row r="432" spans="2:154" x14ac:dyDescent="0.25">
      <c r="B432" s="16"/>
      <c r="C432" s="16"/>
      <c r="M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J432" s="2"/>
      <c r="AS432" s="7"/>
      <c r="BC432" s="7"/>
      <c r="BH432" s="8"/>
      <c r="BL432" s="8"/>
      <c r="DJ432" s="7"/>
      <c r="DZ432" s="7"/>
      <c r="EV432" s="9"/>
      <c r="EW432" s="9"/>
      <c r="EX432" s="2"/>
    </row>
    <row r="433" spans="2:154" x14ac:dyDescent="0.25">
      <c r="B433" s="16"/>
      <c r="C433" s="16"/>
      <c r="M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J433" s="2"/>
      <c r="AS433" s="7"/>
      <c r="BC433" s="7"/>
      <c r="BH433" s="8"/>
      <c r="BL433" s="8"/>
      <c r="DJ433" s="7"/>
      <c r="DZ433" s="7"/>
      <c r="EV433" s="9"/>
      <c r="EW433" s="9"/>
      <c r="EX433" s="2"/>
    </row>
    <row r="434" spans="2:154" x14ac:dyDescent="0.25">
      <c r="B434" s="16"/>
      <c r="C434" s="16"/>
      <c r="M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J434" s="2"/>
      <c r="AS434" s="7"/>
      <c r="BC434" s="7"/>
      <c r="BH434" s="8"/>
      <c r="BL434" s="8"/>
      <c r="DJ434" s="7"/>
      <c r="DZ434" s="7"/>
      <c r="EV434" s="9"/>
      <c r="EW434" s="9"/>
      <c r="EX434" s="2"/>
    </row>
    <row r="435" spans="2:154" x14ac:dyDescent="0.25">
      <c r="B435" s="16"/>
      <c r="C435" s="16"/>
      <c r="M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J435" s="2"/>
      <c r="AS435" s="7"/>
      <c r="BC435" s="7"/>
      <c r="BH435" s="8"/>
      <c r="BL435" s="8"/>
      <c r="DJ435" s="7"/>
      <c r="DZ435" s="7"/>
      <c r="EV435" s="9"/>
      <c r="EW435" s="9"/>
      <c r="EX435" s="2"/>
    </row>
    <row r="436" spans="2:154" x14ac:dyDescent="0.25">
      <c r="B436" s="16"/>
      <c r="C436" s="16"/>
      <c r="M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J436" s="2"/>
      <c r="AS436" s="7"/>
      <c r="BC436" s="7"/>
      <c r="BH436" s="8"/>
      <c r="BL436" s="8"/>
      <c r="DJ436" s="7"/>
      <c r="DZ436" s="7"/>
      <c r="EV436" s="9"/>
      <c r="EW436" s="9"/>
      <c r="EX436" s="2"/>
    </row>
    <row r="437" spans="2:154" x14ac:dyDescent="0.25">
      <c r="B437" s="16"/>
      <c r="C437" s="16"/>
      <c r="M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J437" s="2"/>
      <c r="AS437" s="7"/>
      <c r="BC437" s="7"/>
      <c r="BH437" s="8"/>
      <c r="BL437" s="8"/>
      <c r="DJ437" s="7"/>
      <c r="DZ437" s="7"/>
      <c r="EV437" s="9"/>
      <c r="EW437" s="9"/>
      <c r="EX437" s="2"/>
    </row>
    <row r="438" spans="2:154" x14ac:dyDescent="0.25">
      <c r="B438" s="16"/>
      <c r="C438" s="16"/>
      <c r="M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J438" s="2"/>
      <c r="AS438" s="7"/>
      <c r="BC438" s="7"/>
      <c r="BH438" s="8"/>
      <c r="BL438" s="8"/>
      <c r="DJ438" s="7"/>
      <c r="DZ438" s="7"/>
      <c r="EV438" s="9"/>
      <c r="EW438" s="9"/>
      <c r="EX438" s="2"/>
    </row>
    <row r="439" spans="2:154" x14ac:dyDescent="0.25">
      <c r="B439" s="16"/>
      <c r="C439" s="16"/>
      <c r="M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J439" s="2"/>
      <c r="AS439" s="7"/>
      <c r="BC439" s="7"/>
      <c r="BH439" s="8"/>
      <c r="BL439" s="8"/>
      <c r="DJ439" s="7"/>
      <c r="DZ439" s="7"/>
      <c r="EV439" s="9"/>
      <c r="EW439" s="9"/>
      <c r="EX439" s="2"/>
    </row>
    <row r="440" spans="2:154" x14ac:dyDescent="0.25">
      <c r="B440" s="16"/>
      <c r="C440" s="16"/>
      <c r="M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J440" s="2"/>
      <c r="AS440" s="7"/>
      <c r="BC440" s="7"/>
      <c r="BH440" s="8"/>
      <c r="BL440" s="8"/>
      <c r="DJ440" s="7"/>
      <c r="DZ440" s="7"/>
      <c r="EV440" s="9"/>
      <c r="EW440" s="9"/>
      <c r="EX440" s="2"/>
    </row>
    <row r="441" spans="2:154" x14ac:dyDescent="0.25">
      <c r="B441" s="16"/>
      <c r="C441" s="16"/>
      <c r="M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J441" s="2"/>
      <c r="AS441" s="7"/>
      <c r="BC441" s="7"/>
      <c r="BH441" s="8"/>
      <c r="BL441" s="8"/>
      <c r="DJ441" s="7"/>
      <c r="DZ441" s="7"/>
      <c r="EV441" s="9"/>
      <c r="EW441" s="9"/>
      <c r="EX441" s="2"/>
    </row>
    <row r="442" spans="2:154" x14ac:dyDescent="0.25">
      <c r="B442" s="16"/>
      <c r="C442" s="16"/>
      <c r="M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J442" s="2"/>
      <c r="AS442" s="7"/>
      <c r="BC442" s="7"/>
      <c r="BH442" s="8"/>
      <c r="BL442" s="8"/>
      <c r="DJ442" s="7"/>
      <c r="DZ442" s="7"/>
      <c r="EV442" s="9"/>
      <c r="EW442" s="9"/>
      <c r="EX442" s="2"/>
    </row>
    <row r="443" spans="2:154" x14ac:dyDescent="0.25">
      <c r="B443" s="16"/>
      <c r="C443" s="16"/>
      <c r="M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J443" s="2"/>
      <c r="AS443" s="7"/>
      <c r="BC443" s="7"/>
      <c r="BH443" s="8"/>
      <c r="BL443" s="8"/>
      <c r="DJ443" s="7"/>
      <c r="DZ443" s="7"/>
      <c r="EV443" s="9"/>
      <c r="EW443" s="9"/>
      <c r="EX443" s="2"/>
    </row>
    <row r="444" spans="2:154" x14ac:dyDescent="0.25">
      <c r="B444" s="16"/>
      <c r="C444" s="16"/>
      <c r="M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J444" s="2"/>
      <c r="AS444" s="7"/>
      <c r="BC444" s="7"/>
      <c r="BH444" s="8"/>
      <c r="BL444" s="8"/>
      <c r="DJ444" s="7"/>
      <c r="DZ444" s="7"/>
      <c r="EV444" s="9"/>
      <c r="EW444" s="9"/>
      <c r="EX444" s="2"/>
    </row>
    <row r="445" spans="2:154" x14ac:dyDescent="0.25">
      <c r="B445" s="16"/>
      <c r="C445" s="16"/>
      <c r="M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J445" s="2"/>
      <c r="AS445" s="7"/>
      <c r="BC445" s="7"/>
      <c r="BH445" s="8"/>
      <c r="BL445" s="8"/>
      <c r="DJ445" s="7"/>
      <c r="DZ445" s="7"/>
      <c r="EV445" s="9"/>
      <c r="EW445" s="9"/>
      <c r="EX445" s="2"/>
    </row>
    <row r="446" spans="2:154" x14ac:dyDescent="0.25">
      <c r="B446" s="16"/>
      <c r="C446" s="16"/>
      <c r="M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J446" s="2"/>
      <c r="AS446" s="7"/>
      <c r="BC446" s="7"/>
      <c r="BH446" s="8"/>
      <c r="BL446" s="8"/>
      <c r="DJ446" s="7"/>
      <c r="DZ446" s="7"/>
      <c r="EV446" s="9"/>
      <c r="EW446" s="9"/>
      <c r="EX446" s="2"/>
    </row>
    <row r="447" spans="2:154" x14ac:dyDescent="0.25">
      <c r="B447" s="16"/>
      <c r="C447" s="16"/>
      <c r="M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J447" s="2"/>
      <c r="AS447" s="7"/>
      <c r="BC447" s="7"/>
      <c r="BH447" s="8"/>
      <c r="BL447" s="8"/>
      <c r="DJ447" s="7"/>
      <c r="DZ447" s="7"/>
      <c r="EV447" s="9"/>
      <c r="EW447" s="9"/>
      <c r="EX447" s="2"/>
    </row>
    <row r="448" spans="2:154" x14ac:dyDescent="0.25">
      <c r="B448" s="16"/>
      <c r="C448" s="16"/>
      <c r="M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J448" s="2"/>
      <c r="AS448" s="7"/>
      <c r="BC448" s="7"/>
      <c r="BH448" s="8"/>
      <c r="BL448" s="8"/>
      <c r="DJ448" s="7"/>
      <c r="DZ448" s="7"/>
      <c r="EV448" s="9"/>
      <c r="EW448" s="9"/>
      <c r="EX448" s="2"/>
    </row>
    <row r="449" spans="2:154" x14ac:dyDescent="0.25">
      <c r="B449" s="16"/>
      <c r="C449" s="16"/>
      <c r="M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J449" s="2"/>
      <c r="AS449" s="7"/>
      <c r="BC449" s="7"/>
      <c r="BH449" s="8"/>
      <c r="BL449" s="8"/>
      <c r="DJ449" s="7"/>
      <c r="DZ449" s="7"/>
      <c r="EV449" s="9"/>
      <c r="EW449" s="9"/>
      <c r="EX449" s="2"/>
    </row>
    <row r="450" spans="2:154" x14ac:dyDescent="0.25">
      <c r="B450" s="16"/>
      <c r="C450" s="16"/>
      <c r="M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J450" s="2"/>
      <c r="AS450" s="7"/>
      <c r="BC450" s="7"/>
      <c r="BH450" s="8"/>
      <c r="BL450" s="8"/>
      <c r="DJ450" s="7"/>
      <c r="DZ450" s="7"/>
      <c r="EV450" s="9"/>
      <c r="EW450" s="9"/>
      <c r="EX450" s="2"/>
    </row>
    <row r="451" spans="2:154" x14ac:dyDescent="0.25">
      <c r="B451" s="16"/>
      <c r="C451" s="16"/>
      <c r="M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J451" s="2"/>
      <c r="AS451" s="7"/>
      <c r="BC451" s="7"/>
      <c r="BH451" s="8"/>
      <c r="BL451" s="8"/>
      <c r="DJ451" s="7"/>
      <c r="DZ451" s="7"/>
      <c r="EV451" s="9"/>
      <c r="EW451" s="9"/>
      <c r="EX451" s="2"/>
    </row>
    <row r="452" spans="2:154" x14ac:dyDescent="0.25">
      <c r="B452" s="16"/>
      <c r="C452" s="16"/>
      <c r="M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J452" s="2"/>
      <c r="AS452" s="7"/>
      <c r="BC452" s="7"/>
      <c r="BH452" s="8"/>
      <c r="BL452" s="8"/>
      <c r="DJ452" s="7"/>
      <c r="DZ452" s="7"/>
      <c r="EV452" s="9"/>
      <c r="EW452" s="9"/>
      <c r="EX452" s="2"/>
    </row>
    <row r="453" spans="2:154" x14ac:dyDescent="0.25">
      <c r="B453" s="16"/>
      <c r="C453" s="16"/>
      <c r="M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J453" s="2"/>
      <c r="AS453" s="7"/>
      <c r="BC453" s="7"/>
      <c r="BH453" s="8"/>
      <c r="BL453" s="8"/>
      <c r="DJ453" s="7"/>
      <c r="DZ453" s="7"/>
      <c r="EV453" s="9"/>
      <c r="EW453" s="9"/>
      <c r="EX453" s="2"/>
    </row>
    <row r="454" spans="2:154" x14ac:dyDescent="0.25">
      <c r="B454" s="16"/>
      <c r="C454" s="16"/>
      <c r="M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J454" s="2"/>
      <c r="AS454" s="7"/>
      <c r="BC454" s="7"/>
      <c r="BH454" s="8"/>
      <c r="BL454" s="8"/>
      <c r="DJ454" s="7"/>
      <c r="DZ454" s="7"/>
      <c r="EV454" s="9"/>
      <c r="EW454" s="9"/>
      <c r="EX454" s="2"/>
    </row>
    <row r="455" spans="2:154" x14ac:dyDescent="0.25">
      <c r="B455" s="16"/>
      <c r="C455" s="16"/>
      <c r="M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J455" s="2"/>
      <c r="AS455" s="7"/>
      <c r="BC455" s="7"/>
      <c r="BH455" s="8"/>
      <c r="BL455" s="8"/>
      <c r="DJ455" s="7"/>
      <c r="DZ455" s="7"/>
      <c r="EV455" s="9"/>
      <c r="EW455" s="9"/>
      <c r="EX455" s="2"/>
    </row>
    <row r="456" spans="2:154" x14ac:dyDescent="0.25">
      <c r="B456" s="16"/>
      <c r="C456" s="16"/>
      <c r="M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J456" s="2"/>
      <c r="AS456" s="7"/>
      <c r="BC456" s="7"/>
      <c r="BH456" s="8"/>
      <c r="BL456" s="8"/>
      <c r="DJ456" s="7"/>
      <c r="DZ456" s="7"/>
      <c r="EV456" s="9"/>
      <c r="EW456" s="9"/>
      <c r="EX456" s="2"/>
    </row>
    <row r="457" spans="2:154" x14ac:dyDescent="0.25">
      <c r="B457" s="16"/>
      <c r="C457" s="16"/>
      <c r="M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J457" s="2"/>
      <c r="AS457" s="7"/>
      <c r="BC457" s="7"/>
      <c r="BH457" s="8"/>
      <c r="BL457" s="8"/>
      <c r="DJ457" s="7"/>
      <c r="DZ457" s="7"/>
      <c r="EV457" s="9"/>
      <c r="EW457" s="9"/>
      <c r="EX457" s="2"/>
    </row>
    <row r="458" spans="2:154" x14ac:dyDescent="0.25">
      <c r="B458" s="16"/>
      <c r="C458" s="16"/>
      <c r="M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J458" s="2"/>
      <c r="AS458" s="7"/>
      <c r="BC458" s="7"/>
      <c r="BH458" s="8"/>
      <c r="BL458" s="8"/>
      <c r="DJ458" s="7"/>
      <c r="DZ458" s="7"/>
      <c r="EV458" s="9"/>
      <c r="EW458" s="9"/>
      <c r="EX458" s="2"/>
    </row>
    <row r="459" spans="2:154" x14ac:dyDescent="0.25">
      <c r="B459" s="16"/>
      <c r="C459" s="16"/>
      <c r="M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J459" s="2"/>
      <c r="AS459" s="7"/>
      <c r="BC459" s="7"/>
      <c r="BH459" s="8"/>
      <c r="BL459" s="8"/>
      <c r="DJ459" s="7"/>
      <c r="DZ459" s="7"/>
      <c r="EV459" s="9"/>
      <c r="EW459" s="9"/>
      <c r="EX459" s="2"/>
    </row>
    <row r="460" spans="2:154" x14ac:dyDescent="0.25">
      <c r="B460" s="16"/>
      <c r="C460" s="16"/>
      <c r="M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J460" s="2"/>
      <c r="AS460" s="7"/>
      <c r="BC460" s="7"/>
      <c r="BH460" s="8"/>
      <c r="BL460" s="8"/>
      <c r="DJ460" s="7"/>
      <c r="DZ460" s="7"/>
      <c r="EV460" s="9"/>
      <c r="EW460" s="9"/>
      <c r="EX460" s="2"/>
    </row>
    <row r="461" spans="2:154" x14ac:dyDescent="0.25">
      <c r="B461" s="16"/>
      <c r="C461" s="16"/>
      <c r="M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J461" s="2"/>
      <c r="AS461" s="7"/>
      <c r="BC461" s="7"/>
      <c r="BH461" s="8"/>
      <c r="BL461" s="8"/>
      <c r="DJ461" s="7"/>
      <c r="DZ461" s="7"/>
      <c r="EV461" s="9"/>
      <c r="EW461" s="9"/>
      <c r="EX461" s="2"/>
    </row>
    <row r="462" spans="2:154" x14ac:dyDescent="0.25">
      <c r="B462" s="16"/>
      <c r="C462" s="16"/>
      <c r="M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J462" s="2"/>
      <c r="AS462" s="7"/>
      <c r="BC462" s="7"/>
      <c r="BH462" s="8"/>
      <c r="BL462" s="8"/>
      <c r="DJ462" s="7"/>
      <c r="DZ462" s="7"/>
      <c r="EV462" s="9"/>
      <c r="EW462" s="9"/>
      <c r="EX462" s="2"/>
    </row>
    <row r="463" spans="2:154" x14ac:dyDescent="0.25">
      <c r="B463" s="16"/>
      <c r="C463" s="16"/>
      <c r="M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J463" s="2"/>
      <c r="AS463" s="7"/>
      <c r="BC463" s="7"/>
      <c r="BH463" s="8"/>
      <c r="BL463" s="8"/>
      <c r="DJ463" s="7"/>
      <c r="DZ463" s="7"/>
      <c r="EV463" s="9"/>
      <c r="EW463" s="9"/>
      <c r="EX463" s="2"/>
    </row>
    <row r="464" spans="2:154" x14ac:dyDescent="0.25">
      <c r="B464" s="16"/>
      <c r="C464" s="16"/>
      <c r="M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J464" s="2"/>
      <c r="AS464" s="7"/>
      <c r="BC464" s="7"/>
      <c r="BH464" s="8"/>
      <c r="BL464" s="8"/>
      <c r="DJ464" s="7"/>
      <c r="DZ464" s="7"/>
      <c r="EV464" s="9"/>
      <c r="EW464" s="9"/>
      <c r="EX464" s="2"/>
    </row>
    <row r="465" spans="2:154" x14ac:dyDescent="0.25">
      <c r="B465" s="16"/>
      <c r="C465" s="16"/>
      <c r="M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J465" s="2"/>
      <c r="AS465" s="7"/>
      <c r="BC465" s="7"/>
      <c r="BH465" s="8"/>
      <c r="BL465" s="8"/>
      <c r="DJ465" s="7"/>
      <c r="DZ465" s="7"/>
      <c r="EV465" s="9"/>
      <c r="EW465" s="9"/>
      <c r="EX465" s="2"/>
    </row>
    <row r="466" spans="2:154" x14ac:dyDescent="0.25">
      <c r="B466" s="16"/>
      <c r="C466" s="16"/>
      <c r="M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J466" s="2"/>
      <c r="AS466" s="7"/>
      <c r="BC466" s="7"/>
      <c r="BH466" s="8"/>
      <c r="BL466" s="8"/>
      <c r="DJ466" s="7"/>
      <c r="DZ466" s="7"/>
      <c r="EV466" s="9"/>
      <c r="EW466" s="9"/>
      <c r="EX466" s="2"/>
    </row>
    <row r="467" spans="2:154" x14ac:dyDescent="0.25">
      <c r="B467" s="16"/>
      <c r="C467" s="16"/>
      <c r="M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J467" s="2"/>
      <c r="AS467" s="7"/>
      <c r="BC467" s="7"/>
      <c r="BH467" s="8"/>
      <c r="BL467" s="8"/>
      <c r="DJ467" s="7"/>
      <c r="DZ467" s="7"/>
      <c r="EV467" s="9"/>
      <c r="EW467" s="9"/>
      <c r="EX467" s="2"/>
    </row>
    <row r="468" spans="2:154" x14ac:dyDescent="0.25">
      <c r="B468" s="16"/>
      <c r="C468" s="16"/>
      <c r="M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J468" s="2"/>
      <c r="AS468" s="7"/>
      <c r="BC468" s="7"/>
      <c r="BH468" s="8"/>
      <c r="BL468" s="8"/>
      <c r="DJ468" s="7"/>
      <c r="DZ468" s="7"/>
      <c r="EV468" s="9"/>
      <c r="EW468" s="9"/>
      <c r="EX468" s="2"/>
    </row>
    <row r="469" spans="2:154" x14ac:dyDescent="0.25">
      <c r="B469" s="16"/>
      <c r="C469" s="16"/>
      <c r="M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J469" s="2"/>
      <c r="AS469" s="7"/>
      <c r="BC469" s="7"/>
      <c r="BH469" s="8"/>
      <c r="BL469" s="8"/>
      <c r="DJ469" s="7"/>
      <c r="DZ469" s="7"/>
      <c r="EV469" s="9"/>
      <c r="EW469" s="9"/>
      <c r="EX469" s="2"/>
    </row>
    <row r="470" spans="2:154" x14ac:dyDescent="0.25">
      <c r="B470" s="16"/>
      <c r="C470" s="16"/>
      <c r="M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J470" s="2"/>
      <c r="AS470" s="7"/>
      <c r="BC470" s="7"/>
      <c r="BH470" s="8"/>
      <c r="BL470" s="8"/>
      <c r="DJ470" s="7"/>
      <c r="DZ470" s="7"/>
      <c r="EV470" s="9"/>
      <c r="EW470" s="9"/>
      <c r="EX470" s="2"/>
    </row>
    <row r="471" spans="2:154" x14ac:dyDescent="0.25">
      <c r="B471" s="16"/>
      <c r="C471" s="16"/>
      <c r="M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J471" s="2"/>
      <c r="AS471" s="7"/>
      <c r="BC471" s="7"/>
      <c r="BH471" s="8"/>
      <c r="BL471" s="8"/>
      <c r="DJ471" s="7"/>
      <c r="DZ471" s="7"/>
      <c r="EV471" s="9"/>
      <c r="EW471" s="9"/>
      <c r="EX471" s="2"/>
    </row>
    <row r="472" spans="2:154" x14ac:dyDescent="0.25">
      <c r="B472" s="16"/>
      <c r="C472" s="16"/>
      <c r="M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J472" s="2"/>
      <c r="AS472" s="7"/>
      <c r="BC472" s="7"/>
      <c r="BH472" s="8"/>
      <c r="BL472" s="8"/>
      <c r="DJ472" s="7"/>
      <c r="DZ472" s="7"/>
      <c r="EV472" s="9"/>
      <c r="EW472" s="9"/>
      <c r="EX472" s="2"/>
    </row>
    <row r="473" spans="2:154" x14ac:dyDescent="0.25">
      <c r="B473" s="16"/>
      <c r="C473" s="16"/>
      <c r="M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J473" s="2"/>
      <c r="AS473" s="7"/>
      <c r="BC473" s="7"/>
      <c r="BH473" s="8"/>
      <c r="BL473" s="8"/>
      <c r="DJ473" s="7"/>
      <c r="DZ473" s="7"/>
      <c r="EV473" s="9"/>
      <c r="EW473" s="9"/>
      <c r="EX473" s="2"/>
    </row>
    <row r="474" spans="2:154" x14ac:dyDescent="0.25">
      <c r="B474" s="16"/>
      <c r="C474" s="16"/>
      <c r="M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J474" s="2"/>
      <c r="AS474" s="7"/>
      <c r="BC474" s="7"/>
      <c r="BH474" s="8"/>
      <c r="BL474" s="8"/>
      <c r="DJ474" s="7"/>
      <c r="DZ474" s="7"/>
      <c r="EV474" s="9"/>
      <c r="EW474" s="9"/>
      <c r="EX474" s="2"/>
    </row>
    <row r="475" spans="2:154" x14ac:dyDescent="0.25">
      <c r="B475" s="16"/>
      <c r="C475" s="16"/>
      <c r="M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J475" s="2"/>
      <c r="AS475" s="7"/>
      <c r="BC475" s="7"/>
      <c r="BH475" s="8"/>
      <c r="BL475" s="8"/>
      <c r="DJ475" s="7"/>
      <c r="DZ475" s="7"/>
      <c r="EV475" s="9"/>
      <c r="EW475" s="9"/>
      <c r="EX475" s="2"/>
    </row>
    <row r="476" spans="2:154" x14ac:dyDescent="0.25">
      <c r="B476" s="16"/>
      <c r="C476" s="16"/>
      <c r="M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J476" s="2"/>
      <c r="AS476" s="7"/>
      <c r="BC476" s="7"/>
      <c r="BH476" s="8"/>
      <c r="BL476" s="8"/>
      <c r="DJ476" s="7"/>
      <c r="DZ476" s="7"/>
      <c r="EV476" s="9"/>
      <c r="EW476" s="9"/>
      <c r="EX476" s="2"/>
    </row>
    <row r="477" spans="2:154" x14ac:dyDescent="0.25">
      <c r="B477" s="16"/>
      <c r="C477" s="16"/>
      <c r="M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J477" s="2"/>
      <c r="AS477" s="7"/>
      <c r="BC477" s="7"/>
      <c r="BH477" s="8"/>
      <c r="BL477" s="8"/>
      <c r="DJ477" s="7"/>
      <c r="DZ477" s="7"/>
      <c r="EV477" s="9"/>
      <c r="EW477" s="9"/>
      <c r="EX477" s="2"/>
    </row>
    <row r="478" spans="2:154" x14ac:dyDescent="0.25">
      <c r="B478" s="16"/>
      <c r="C478" s="16"/>
      <c r="M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J478" s="2"/>
      <c r="AS478" s="7"/>
      <c r="BC478" s="7"/>
      <c r="BH478" s="8"/>
      <c r="BL478" s="8"/>
      <c r="DJ478" s="7"/>
      <c r="DZ478" s="7"/>
      <c r="EV478" s="9"/>
      <c r="EW478" s="9"/>
      <c r="EX478" s="2"/>
    </row>
    <row r="479" spans="2:154" x14ac:dyDescent="0.25">
      <c r="B479" s="16"/>
      <c r="C479" s="16"/>
      <c r="M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J479" s="2"/>
      <c r="AS479" s="7"/>
      <c r="BC479" s="7"/>
      <c r="BH479" s="8"/>
      <c r="BL479" s="8"/>
      <c r="DJ479" s="7"/>
      <c r="DZ479" s="7"/>
      <c r="EV479" s="9"/>
      <c r="EW479" s="9"/>
      <c r="EX479" s="2"/>
    </row>
    <row r="480" spans="2:154" x14ac:dyDescent="0.25">
      <c r="B480" s="16"/>
      <c r="C480" s="16"/>
      <c r="M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J480" s="2"/>
      <c r="AS480" s="7"/>
      <c r="BC480" s="7"/>
      <c r="BH480" s="8"/>
      <c r="BL480" s="8"/>
      <c r="DJ480" s="7"/>
      <c r="DZ480" s="7"/>
      <c r="EV480" s="9"/>
      <c r="EW480" s="9"/>
      <c r="EX480" s="2"/>
    </row>
    <row r="481" spans="2:154" x14ac:dyDescent="0.25">
      <c r="B481" s="16"/>
      <c r="C481" s="16"/>
      <c r="M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J481" s="2"/>
      <c r="AS481" s="7"/>
      <c r="BC481" s="7"/>
      <c r="BH481" s="8"/>
      <c r="BL481" s="8"/>
      <c r="DJ481" s="7"/>
      <c r="DZ481" s="7"/>
      <c r="EV481" s="9"/>
      <c r="EW481" s="9"/>
      <c r="EX481" s="2"/>
    </row>
    <row r="482" spans="2:154" x14ac:dyDescent="0.25">
      <c r="B482" s="16"/>
      <c r="C482" s="16"/>
      <c r="M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J482" s="2"/>
      <c r="AS482" s="7"/>
      <c r="BC482" s="7"/>
      <c r="BH482" s="8"/>
      <c r="BL482" s="8"/>
      <c r="DJ482" s="7"/>
      <c r="DZ482" s="7"/>
      <c r="EV482" s="9"/>
      <c r="EW482" s="9"/>
      <c r="EX482" s="2"/>
    </row>
    <row r="483" spans="2:154" x14ac:dyDescent="0.25">
      <c r="B483" s="16"/>
      <c r="C483" s="16"/>
      <c r="M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J483" s="2"/>
      <c r="AS483" s="7"/>
      <c r="BC483" s="7"/>
      <c r="BH483" s="8"/>
      <c r="BL483" s="8"/>
      <c r="DJ483" s="7"/>
      <c r="DZ483" s="7"/>
      <c r="EV483" s="9"/>
      <c r="EW483" s="9"/>
      <c r="EX483" s="2"/>
    </row>
    <row r="484" spans="2:154" x14ac:dyDescent="0.25">
      <c r="B484" s="16"/>
      <c r="C484" s="16"/>
      <c r="M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J484" s="2"/>
      <c r="AS484" s="7"/>
      <c r="BC484" s="7"/>
      <c r="BH484" s="8"/>
      <c r="BL484" s="8"/>
      <c r="DJ484" s="7"/>
      <c r="DZ484" s="7"/>
      <c r="EV484" s="9"/>
      <c r="EW484" s="9"/>
      <c r="EX484" s="2"/>
    </row>
    <row r="485" spans="2:154" x14ac:dyDescent="0.25">
      <c r="B485" s="16"/>
      <c r="C485" s="16"/>
      <c r="M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J485" s="2"/>
      <c r="AS485" s="7"/>
      <c r="BC485" s="7"/>
      <c r="BH485" s="8"/>
      <c r="BL485" s="8"/>
      <c r="DJ485" s="7"/>
      <c r="DZ485" s="7"/>
      <c r="EV485" s="9"/>
      <c r="EW485" s="9"/>
      <c r="EX485" s="2"/>
    </row>
    <row r="486" spans="2:154" x14ac:dyDescent="0.25">
      <c r="B486" s="16"/>
      <c r="C486" s="16"/>
      <c r="M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J486" s="2"/>
      <c r="AS486" s="7"/>
      <c r="BC486" s="7"/>
      <c r="BH486" s="8"/>
      <c r="BL486" s="8"/>
      <c r="DJ486" s="7"/>
      <c r="DZ486" s="7"/>
      <c r="EV486" s="9"/>
      <c r="EW486" s="9"/>
      <c r="EX486" s="2"/>
    </row>
    <row r="487" spans="2:154" x14ac:dyDescent="0.25">
      <c r="B487" s="16"/>
      <c r="C487" s="16"/>
      <c r="M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J487" s="2"/>
      <c r="AS487" s="7"/>
      <c r="BC487" s="7"/>
      <c r="BH487" s="8"/>
      <c r="BL487" s="8"/>
      <c r="DJ487" s="7"/>
      <c r="DZ487" s="7"/>
      <c r="EV487" s="9"/>
      <c r="EW487" s="9"/>
      <c r="EX487" s="2"/>
    </row>
    <row r="488" spans="2:154" x14ac:dyDescent="0.25">
      <c r="B488" s="16"/>
      <c r="C488" s="16"/>
      <c r="M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J488" s="2"/>
      <c r="AS488" s="7"/>
      <c r="BC488" s="7"/>
      <c r="BH488" s="8"/>
      <c r="BL488" s="8"/>
      <c r="DJ488" s="7"/>
      <c r="DZ488" s="7"/>
      <c r="EV488" s="9"/>
      <c r="EW488" s="9"/>
      <c r="EX488" s="2"/>
    </row>
    <row r="489" spans="2:154" x14ac:dyDescent="0.25">
      <c r="B489" s="16"/>
      <c r="C489" s="16"/>
      <c r="M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J489" s="2"/>
      <c r="AS489" s="7"/>
      <c r="BC489" s="7"/>
      <c r="BH489" s="8"/>
      <c r="BL489" s="8"/>
      <c r="DJ489" s="7"/>
      <c r="DZ489" s="7"/>
      <c r="EV489" s="9"/>
      <c r="EW489" s="9"/>
      <c r="EX489" s="2"/>
    </row>
    <row r="490" spans="2:154" x14ac:dyDescent="0.25">
      <c r="B490" s="16"/>
      <c r="C490" s="16"/>
      <c r="M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J490" s="2"/>
      <c r="AS490" s="7"/>
      <c r="BC490" s="7"/>
      <c r="BH490" s="8"/>
      <c r="BL490" s="8"/>
      <c r="DJ490" s="7"/>
      <c r="DZ490" s="7"/>
      <c r="EV490" s="9"/>
      <c r="EW490" s="9"/>
      <c r="EX490" s="2"/>
    </row>
    <row r="491" spans="2:154" x14ac:dyDescent="0.25">
      <c r="B491" s="16"/>
      <c r="C491" s="16"/>
      <c r="M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J491" s="2"/>
      <c r="AS491" s="7"/>
      <c r="BC491" s="7"/>
      <c r="BH491" s="8"/>
      <c r="BL491" s="8"/>
      <c r="DJ491" s="7"/>
      <c r="DZ491" s="7"/>
      <c r="EV491" s="9"/>
      <c r="EW491" s="9"/>
      <c r="EX491" s="2"/>
    </row>
    <row r="492" spans="2:154" x14ac:dyDescent="0.25">
      <c r="B492" s="16"/>
      <c r="C492" s="16"/>
      <c r="M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J492" s="2"/>
      <c r="AS492" s="7"/>
      <c r="BC492" s="7"/>
      <c r="BH492" s="8"/>
      <c r="BL492" s="8"/>
      <c r="DJ492" s="7"/>
      <c r="DZ492" s="7"/>
      <c r="EV492" s="9"/>
      <c r="EW492" s="9"/>
      <c r="EX492" s="2"/>
    </row>
    <row r="493" spans="2:154" x14ac:dyDescent="0.25">
      <c r="B493" s="16"/>
      <c r="C493" s="16"/>
      <c r="M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J493" s="2"/>
      <c r="AS493" s="7"/>
      <c r="BC493" s="7"/>
      <c r="BH493" s="8"/>
      <c r="BL493" s="8"/>
      <c r="DJ493" s="7"/>
      <c r="DZ493" s="7"/>
      <c r="EV493" s="9"/>
      <c r="EW493" s="9"/>
      <c r="EX493" s="2"/>
    </row>
    <row r="494" spans="2:154" x14ac:dyDescent="0.25">
      <c r="B494" s="16"/>
      <c r="C494" s="16"/>
      <c r="M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J494" s="2"/>
      <c r="AS494" s="7"/>
      <c r="BC494" s="7"/>
      <c r="BH494" s="8"/>
      <c r="BL494" s="8"/>
      <c r="DJ494" s="7"/>
      <c r="DZ494" s="7"/>
      <c r="EV494" s="9"/>
      <c r="EW494" s="9"/>
      <c r="EX494" s="2"/>
    </row>
    <row r="495" spans="2:154" x14ac:dyDescent="0.25">
      <c r="B495" s="16"/>
      <c r="C495" s="16"/>
      <c r="M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J495" s="2"/>
      <c r="AS495" s="7"/>
      <c r="BC495" s="7"/>
      <c r="BH495" s="8"/>
      <c r="BL495" s="8"/>
      <c r="DJ495" s="7"/>
      <c r="DZ495" s="7"/>
      <c r="EV495" s="9"/>
      <c r="EW495" s="9"/>
      <c r="EX495" s="2"/>
    </row>
    <row r="496" spans="2:154" x14ac:dyDescent="0.25">
      <c r="B496" s="16"/>
      <c r="C496" s="16"/>
      <c r="M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J496" s="2"/>
      <c r="AS496" s="7"/>
      <c r="BC496" s="7"/>
      <c r="BH496" s="8"/>
      <c r="BL496" s="8"/>
      <c r="DJ496" s="7"/>
      <c r="DZ496" s="7"/>
      <c r="EV496" s="9"/>
      <c r="EW496" s="9"/>
      <c r="EX496" s="2"/>
    </row>
    <row r="497" spans="2:154" x14ac:dyDescent="0.25">
      <c r="B497" s="16"/>
      <c r="C497" s="16"/>
      <c r="M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J497" s="2"/>
      <c r="AS497" s="7"/>
      <c r="BC497" s="7"/>
      <c r="BH497" s="8"/>
      <c r="BL497" s="8"/>
      <c r="DJ497" s="7"/>
      <c r="DZ497" s="7"/>
      <c r="EV497" s="9"/>
      <c r="EW497" s="9"/>
      <c r="EX497" s="2"/>
    </row>
    <row r="498" spans="2:154" x14ac:dyDescent="0.25">
      <c r="B498" s="16"/>
      <c r="C498" s="16"/>
      <c r="M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J498" s="2"/>
      <c r="AS498" s="7"/>
      <c r="BC498" s="7"/>
      <c r="BH498" s="8"/>
      <c r="BL498" s="8"/>
      <c r="DJ498" s="7"/>
      <c r="DZ498" s="7"/>
      <c r="EV498" s="9"/>
      <c r="EW498" s="9"/>
      <c r="EX498" s="2"/>
    </row>
    <row r="499" spans="2:154" x14ac:dyDescent="0.25">
      <c r="B499" s="16"/>
      <c r="C499" s="16"/>
      <c r="M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J499" s="2"/>
      <c r="AS499" s="7"/>
      <c r="BC499" s="7"/>
      <c r="BH499" s="8"/>
      <c r="BL499" s="8"/>
      <c r="DJ499" s="7"/>
      <c r="DZ499" s="7"/>
      <c r="EV499" s="9"/>
      <c r="EW499" s="9"/>
      <c r="EX499" s="2"/>
    </row>
    <row r="500" spans="2:154" x14ac:dyDescent="0.25">
      <c r="B500" s="16"/>
      <c r="C500" s="16"/>
      <c r="M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J500" s="2"/>
      <c r="AS500" s="7"/>
      <c r="BC500" s="7"/>
      <c r="BH500" s="8"/>
      <c r="BL500" s="8"/>
      <c r="DJ500" s="7"/>
      <c r="DZ500" s="7"/>
      <c r="EV500" s="9"/>
      <c r="EW500" s="9"/>
      <c r="EX500" s="2"/>
    </row>
    <row r="501" spans="2:154" x14ac:dyDescent="0.25">
      <c r="B501" s="16"/>
      <c r="C501" s="16"/>
      <c r="M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J501" s="2"/>
      <c r="AS501" s="7"/>
      <c r="BC501" s="7"/>
      <c r="BH501" s="8"/>
      <c r="BL501" s="8"/>
      <c r="DJ501" s="7"/>
      <c r="DZ501" s="7"/>
      <c r="EV501" s="9"/>
      <c r="EW501" s="9"/>
      <c r="EX501" s="2"/>
    </row>
    <row r="502" spans="2:154" x14ac:dyDescent="0.25">
      <c r="B502" s="16"/>
      <c r="C502" s="16"/>
      <c r="M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J502" s="2"/>
      <c r="AS502" s="7"/>
      <c r="BC502" s="7"/>
      <c r="BH502" s="8"/>
      <c r="BL502" s="8"/>
      <c r="DJ502" s="7"/>
      <c r="DZ502" s="7"/>
      <c r="EV502" s="9"/>
      <c r="EW502" s="9"/>
      <c r="EX502" s="2"/>
    </row>
    <row r="503" spans="2:154" x14ac:dyDescent="0.25">
      <c r="B503" s="16"/>
      <c r="C503" s="16"/>
      <c r="M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J503" s="2"/>
      <c r="AS503" s="7"/>
      <c r="BC503" s="7"/>
      <c r="BH503" s="8"/>
      <c r="BL503" s="8"/>
      <c r="DJ503" s="7"/>
      <c r="DZ503" s="7"/>
      <c r="EV503" s="9"/>
      <c r="EW503" s="9"/>
      <c r="EX503" s="2"/>
    </row>
    <row r="504" spans="2:154" x14ac:dyDescent="0.25">
      <c r="B504" s="16"/>
      <c r="C504" s="16"/>
      <c r="M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J504" s="2"/>
      <c r="AS504" s="7"/>
      <c r="BC504" s="7"/>
      <c r="BH504" s="8"/>
      <c r="BL504" s="8"/>
      <c r="DJ504" s="7"/>
      <c r="DZ504" s="7"/>
      <c r="EV504" s="9"/>
      <c r="EW504" s="9"/>
      <c r="EX504" s="2"/>
    </row>
    <row r="505" spans="2:154" x14ac:dyDescent="0.25">
      <c r="B505" s="16"/>
      <c r="C505" s="16"/>
      <c r="M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J505" s="2"/>
      <c r="AS505" s="7"/>
      <c r="BC505" s="7"/>
      <c r="BH505" s="8"/>
      <c r="BL505" s="8"/>
      <c r="DJ505" s="7"/>
      <c r="DZ505" s="7"/>
      <c r="EV505" s="9"/>
      <c r="EW505" s="9"/>
      <c r="EX505" s="2"/>
    </row>
    <row r="506" spans="2:154" x14ac:dyDescent="0.25">
      <c r="B506" s="16"/>
      <c r="C506" s="16"/>
      <c r="M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J506" s="2"/>
      <c r="AS506" s="7"/>
      <c r="BC506" s="7"/>
      <c r="BH506" s="8"/>
      <c r="BL506" s="8"/>
      <c r="DJ506" s="7"/>
      <c r="DZ506" s="7"/>
      <c r="EV506" s="9"/>
      <c r="EW506" s="9"/>
      <c r="EX506" s="2"/>
    </row>
    <row r="507" spans="2:154" x14ac:dyDescent="0.25">
      <c r="B507" s="16"/>
      <c r="C507" s="16"/>
      <c r="M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J507" s="2"/>
      <c r="AS507" s="7"/>
      <c r="BC507" s="7"/>
      <c r="BH507" s="8"/>
      <c r="BL507" s="8"/>
      <c r="DJ507" s="7"/>
      <c r="DZ507" s="7"/>
      <c r="EV507" s="9"/>
      <c r="EW507" s="9"/>
      <c r="EX507" s="2"/>
    </row>
    <row r="508" spans="2:154" x14ac:dyDescent="0.25">
      <c r="B508" s="16"/>
      <c r="C508" s="16"/>
      <c r="M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J508" s="2"/>
      <c r="AS508" s="7"/>
      <c r="BC508" s="7"/>
      <c r="BH508" s="8"/>
      <c r="BL508" s="8"/>
      <c r="DJ508" s="7"/>
      <c r="DZ508" s="7"/>
      <c r="EV508" s="9"/>
      <c r="EW508" s="9"/>
      <c r="EX508" s="2"/>
    </row>
    <row r="509" spans="2:154" x14ac:dyDescent="0.25">
      <c r="B509" s="16"/>
      <c r="C509" s="16"/>
      <c r="M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J509" s="2"/>
      <c r="AS509" s="7"/>
      <c r="BC509" s="7"/>
      <c r="BH509" s="8"/>
      <c r="BL509" s="8"/>
      <c r="DJ509" s="7"/>
      <c r="DZ509" s="7"/>
      <c r="EV509" s="9"/>
      <c r="EW509" s="9"/>
      <c r="EX509" s="2"/>
    </row>
    <row r="510" spans="2:154" x14ac:dyDescent="0.25">
      <c r="B510" s="16"/>
      <c r="C510" s="16"/>
      <c r="M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J510" s="2"/>
      <c r="AS510" s="7"/>
      <c r="BC510" s="7"/>
      <c r="BH510" s="8"/>
      <c r="BL510" s="8"/>
      <c r="DJ510" s="7"/>
      <c r="DZ510" s="7"/>
      <c r="EV510" s="9"/>
      <c r="EW510" s="9"/>
      <c r="EX510" s="2"/>
    </row>
    <row r="511" spans="2:154" x14ac:dyDescent="0.25">
      <c r="B511" s="16"/>
      <c r="C511" s="16"/>
      <c r="M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J511" s="2"/>
      <c r="AS511" s="7"/>
      <c r="BC511" s="7"/>
      <c r="BH511" s="8"/>
      <c r="BL511" s="8"/>
      <c r="DJ511" s="7"/>
      <c r="DZ511" s="7"/>
      <c r="EV511" s="9"/>
      <c r="EW511" s="9"/>
      <c r="EX511" s="2"/>
    </row>
    <row r="512" spans="2:154" x14ac:dyDescent="0.25">
      <c r="B512" s="16"/>
      <c r="C512" s="16"/>
      <c r="M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J512" s="2"/>
      <c r="AS512" s="7"/>
      <c r="BC512" s="7"/>
      <c r="BH512" s="8"/>
      <c r="BL512" s="8"/>
      <c r="DJ512" s="7"/>
      <c r="DZ512" s="7"/>
      <c r="EV512" s="9"/>
      <c r="EW512" s="9"/>
      <c r="EX512" s="2"/>
    </row>
    <row r="513" spans="2:154" x14ac:dyDescent="0.25">
      <c r="B513" s="16"/>
      <c r="C513" s="16"/>
      <c r="M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J513" s="2"/>
      <c r="AS513" s="7"/>
      <c r="BC513" s="7"/>
      <c r="BH513" s="8"/>
      <c r="BL513" s="8"/>
      <c r="DJ513" s="7"/>
      <c r="DZ513" s="7"/>
      <c r="EV513" s="9"/>
      <c r="EW513" s="9"/>
      <c r="EX513" s="2"/>
    </row>
    <row r="514" spans="2:154" x14ac:dyDescent="0.25">
      <c r="B514" s="16"/>
      <c r="C514" s="16"/>
      <c r="M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J514" s="2"/>
      <c r="AS514" s="7"/>
      <c r="BC514" s="7"/>
      <c r="BH514" s="8"/>
      <c r="BL514" s="8"/>
      <c r="DJ514" s="7"/>
      <c r="DZ514" s="7"/>
      <c r="EV514" s="9"/>
      <c r="EW514" s="9"/>
      <c r="EX514" s="2"/>
    </row>
    <row r="515" spans="2:154" x14ac:dyDescent="0.25">
      <c r="B515" s="16"/>
      <c r="C515" s="16"/>
      <c r="M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J515" s="2"/>
      <c r="AS515" s="7"/>
      <c r="BC515" s="7"/>
      <c r="BH515" s="8"/>
      <c r="BL515" s="8"/>
      <c r="DJ515" s="7"/>
      <c r="DZ515" s="7"/>
      <c r="EV515" s="9"/>
      <c r="EW515" s="9"/>
      <c r="EX515" s="2"/>
    </row>
    <row r="516" spans="2:154" x14ac:dyDescent="0.25">
      <c r="B516" s="16"/>
      <c r="C516" s="16"/>
      <c r="M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J516" s="2"/>
      <c r="AS516" s="7"/>
      <c r="BC516" s="7"/>
      <c r="BH516" s="8"/>
      <c r="BL516" s="8"/>
      <c r="DJ516" s="7"/>
      <c r="DZ516" s="7"/>
      <c r="EV516" s="9"/>
      <c r="EW516" s="9"/>
      <c r="EX516" s="2"/>
    </row>
    <row r="517" spans="2:154" x14ac:dyDescent="0.25">
      <c r="B517" s="16"/>
      <c r="C517" s="16"/>
      <c r="M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J517" s="2"/>
      <c r="AS517" s="7"/>
      <c r="BC517" s="7"/>
      <c r="BH517" s="8"/>
      <c r="BL517" s="8"/>
      <c r="DJ517" s="7"/>
      <c r="DZ517" s="7"/>
      <c r="EV517" s="9"/>
      <c r="EW517" s="9"/>
      <c r="EX517" s="2"/>
    </row>
    <row r="518" spans="2:154" x14ac:dyDescent="0.25">
      <c r="B518" s="16"/>
      <c r="C518" s="16"/>
      <c r="M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J518" s="2"/>
      <c r="AS518" s="7"/>
      <c r="BC518" s="7"/>
      <c r="BH518" s="8"/>
      <c r="BL518" s="8"/>
      <c r="DJ518" s="7"/>
      <c r="DZ518" s="7"/>
      <c r="EV518" s="9"/>
      <c r="EW518" s="9"/>
      <c r="EX518" s="2"/>
    </row>
    <row r="519" spans="2:154" x14ac:dyDescent="0.25">
      <c r="B519" s="16"/>
      <c r="C519" s="16"/>
      <c r="M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J519" s="2"/>
      <c r="AS519" s="7"/>
      <c r="BC519" s="7"/>
      <c r="BH519" s="8"/>
      <c r="BL519" s="8"/>
      <c r="DJ519" s="7"/>
      <c r="DZ519" s="7"/>
      <c r="EV519" s="9"/>
      <c r="EW519" s="9"/>
      <c r="EX519" s="2"/>
    </row>
    <row r="520" spans="2:154" x14ac:dyDescent="0.25">
      <c r="B520" s="16"/>
      <c r="C520" s="16"/>
      <c r="M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J520" s="2"/>
      <c r="AS520" s="7"/>
      <c r="BC520" s="7"/>
      <c r="BH520" s="8"/>
      <c r="BL520" s="8"/>
      <c r="DJ520" s="7"/>
      <c r="DZ520" s="7"/>
      <c r="EV520" s="9"/>
      <c r="EW520" s="9"/>
      <c r="EX520" s="2"/>
    </row>
    <row r="521" spans="2:154" x14ac:dyDescent="0.25">
      <c r="B521" s="16"/>
      <c r="C521" s="16"/>
      <c r="M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J521" s="2"/>
      <c r="AS521" s="7"/>
      <c r="BC521" s="7"/>
      <c r="BH521" s="8"/>
      <c r="BL521" s="8"/>
      <c r="DJ521" s="7"/>
      <c r="DZ521" s="7"/>
      <c r="EV521" s="9"/>
      <c r="EW521" s="9"/>
      <c r="EX521" s="2"/>
    </row>
    <row r="522" spans="2:154" x14ac:dyDescent="0.25">
      <c r="B522" s="16"/>
      <c r="C522" s="16"/>
      <c r="M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J522" s="2"/>
      <c r="AS522" s="7"/>
      <c r="BC522" s="7"/>
      <c r="BH522" s="8"/>
      <c r="BL522" s="8"/>
      <c r="DJ522" s="7"/>
      <c r="DZ522" s="7"/>
      <c r="EV522" s="9"/>
      <c r="EW522" s="9"/>
      <c r="EX522" s="2"/>
    </row>
    <row r="523" spans="2:154" x14ac:dyDescent="0.25">
      <c r="B523" s="16"/>
      <c r="C523" s="16"/>
      <c r="M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J523" s="2"/>
      <c r="AS523" s="7"/>
      <c r="BC523" s="7"/>
      <c r="BH523" s="8"/>
      <c r="BL523" s="8"/>
      <c r="DJ523" s="7"/>
      <c r="DZ523" s="7"/>
      <c r="EV523" s="9"/>
      <c r="EW523" s="9"/>
      <c r="EX523" s="2"/>
    </row>
    <row r="524" spans="2:154" x14ac:dyDescent="0.25">
      <c r="B524" s="16"/>
      <c r="C524" s="16"/>
      <c r="M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J524" s="2"/>
      <c r="AS524" s="7"/>
      <c r="BC524" s="7"/>
      <c r="BH524" s="8"/>
      <c r="BL524" s="8"/>
      <c r="DJ524" s="7"/>
      <c r="DZ524" s="7"/>
      <c r="EV524" s="9"/>
      <c r="EW524" s="9"/>
      <c r="EX524" s="2"/>
    </row>
    <row r="525" spans="2:154" x14ac:dyDescent="0.25">
      <c r="B525" s="16"/>
      <c r="C525" s="16"/>
      <c r="M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J525" s="2"/>
      <c r="AS525" s="7"/>
      <c r="BC525" s="7"/>
      <c r="BH525" s="8"/>
      <c r="BL525" s="8"/>
      <c r="DJ525" s="7"/>
      <c r="DZ525" s="7"/>
      <c r="EV525" s="9"/>
      <c r="EW525" s="9"/>
      <c r="EX525" s="2"/>
    </row>
    <row r="526" spans="2:154" x14ac:dyDescent="0.25">
      <c r="B526" s="16"/>
      <c r="C526" s="16"/>
      <c r="M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J526" s="2"/>
      <c r="AS526" s="7"/>
      <c r="BC526" s="7"/>
      <c r="BH526" s="8"/>
      <c r="BL526" s="8"/>
      <c r="DJ526" s="7"/>
      <c r="DZ526" s="7"/>
      <c r="EV526" s="9"/>
      <c r="EW526" s="9"/>
      <c r="EX526" s="2"/>
    </row>
    <row r="527" spans="2:154" x14ac:dyDescent="0.25">
      <c r="B527" s="16"/>
      <c r="C527" s="16"/>
      <c r="M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J527" s="2"/>
      <c r="AS527" s="7"/>
      <c r="BC527" s="7"/>
      <c r="BH527" s="8"/>
      <c r="BL527" s="8"/>
      <c r="DJ527" s="7"/>
      <c r="DZ527" s="7"/>
      <c r="EV527" s="9"/>
      <c r="EW527" s="9"/>
      <c r="EX527" s="2"/>
    </row>
    <row r="528" spans="2:154" x14ac:dyDescent="0.25">
      <c r="B528" s="16"/>
      <c r="C528" s="16"/>
      <c r="M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J528" s="2"/>
      <c r="AS528" s="7"/>
      <c r="BC528" s="7"/>
      <c r="BH528" s="8"/>
      <c r="BL528" s="8"/>
      <c r="DJ528" s="7"/>
      <c r="DZ528" s="7"/>
      <c r="EV528" s="9"/>
      <c r="EW528" s="9"/>
      <c r="EX528" s="2"/>
    </row>
    <row r="529" spans="2:154" x14ac:dyDescent="0.25">
      <c r="B529" s="16"/>
      <c r="C529" s="16"/>
      <c r="M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J529" s="2"/>
      <c r="AS529" s="7"/>
      <c r="BC529" s="7"/>
      <c r="BH529" s="8"/>
      <c r="BL529" s="8"/>
      <c r="DJ529" s="7"/>
      <c r="DZ529" s="7"/>
      <c r="EV529" s="9"/>
      <c r="EW529" s="9"/>
      <c r="EX529" s="2"/>
    </row>
    <row r="530" spans="2:154" x14ac:dyDescent="0.25">
      <c r="B530" s="16"/>
      <c r="C530" s="16"/>
      <c r="M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J530" s="2"/>
      <c r="AS530" s="7"/>
      <c r="BC530" s="7"/>
      <c r="BH530" s="8"/>
      <c r="BL530" s="8"/>
      <c r="DJ530" s="7"/>
      <c r="DZ530" s="7"/>
      <c r="EV530" s="9"/>
      <c r="EW530" s="9"/>
      <c r="EX530" s="2"/>
    </row>
    <row r="531" spans="2:154" x14ac:dyDescent="0.25">
      <c r="B531" s="16"/>
      <c r="C531" s="16"/>
      <c r="M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J531" s="2"/>
      <c r="AS531" s="7"/>
      <c r="BC531" s="7"/>
      <c r="BH531" s="8"/>
      <c r="BL531" s="8"/>
      <c r="DJ531" s="7"/>
      <c r="DZ531" s="7"/>
      <c r="EV531" s="9"/>
      <c r="EW531" s="9"/>
      <c r="EX531" s="2"/>
    </row>
    <row r="532" spans="2:154" x14ac:dyDescent="0.25">
      <c r="B532" s="16"/>
      <c r="C532" s="16"/>
      <c r="M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J532" s="2"/>
      <c r="AS532" s="7"/>
      <c r="BC532" s="7"/>
      <c r="BH532" s="8"/>
      <c r="BL532" s="8"/>
      <c r="DJ532" s="7"/>
      <c r="DZ532" s="7"/>
      <c r="EV532" s="9"/>
      <c r="EW532" s="9"/>
      <c r="EX532" s="2"/>
    </row>
    <row r="533" spans="2:154" x14ac:dyDescent="0.25">
      <c r="B533" s="16"/>
      <c r="C533" s="16"/>
      <c r="M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J533" s="2"/>
      <c r="AS533" s="7"/>
      <c r="BC533" s="7"/>
      <c r="BH533" s="8"/>
      <c r="BL533" s="8"/>
      <c r="DJ533" s="7"/>
      <c r="DZ533" s="7"/>
      <c r="EV533" s="9"/>
      <c r="EW533" s="9"/>
      <c r="EX533" s="2"/>
    </row>
    <row r="534" spans="2:154" x14ac:dyDescent="0.25">
      <c r="B534" s="16"/>
      <c r="C534" s="16"/>
      <c r="M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J534" s="2"/>
      <c r="AS534" s="7"/>
      <c r="BC534" s="7"/>
      <c r="BH534" s="8"/>
      <c r="BL534" s="8"/>
      <c r="DJ534" s="7"/>
      <c r="DZ534" s="7"/>
      <c r="EV534" s="9"/>
      <c r="EW534" s="9"/>
      <c r="EX534" s="2"/>
    </row>
    <row r="535" spans="2:154" x14ac:dyDescent="0.25">
      <c r="B535" s="16"/>
      <c r="C535" s="16"/>
      <c r="M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J535" s="2"/>
      <c r="AS535" s="7"/>
      <c r="BC535" s="7"/>
      <c r="BH535" s="8"/>
      <c r="BL535" s="8"/>
      <c r="DJ535" s="7"/>
      <c r="DZ535" s="7"/>
      <c r="EV535" s="9"/>
      <c r="EW535" s="9"/>
      <c r="EX535" s="2"/>
    </row>
    <row r="536" spans="2:154" x14ac:dyDescent="0.25">
      <c r="B536" s="16"/>
      <c r="C536" s="16"/>
      <c r="M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J536" s="2"/>
      <c r="AS536" s="7"/>
      <c r="BC536" s="7"/>
      <c r="BH536" s="8"/>
      <c r="BL536" s="8"/>
      <c r="DJ536" s="7"/>
      <c r="DZ536" s="7"/>
      <c r="EV536" s="9"/>
      <c r="EW536" s="9"/>
      <c r="EX536" s="2"/>
    </row>
    <row r="537" spans="2:154" x14ac:dyDescent="0.25">
      <c r="B537" s="16"/>
      <c r="C537" s="16"/>
      <c r="M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J537" s="2"/>
      <c r="AS537" s="7"/>
      <c r="BC537" s="7"/>
      <c r="BH537" s="8"/>
      <c r="BL537" s="8"/>
      <c r="DJ537" s="7"/>
      <c r="DZ537" s="7"/>
      <c r="EV537" s="9"/>
      <c r="EW537" s="9"/>
      <c r="EX537" s="2"/>
    </row>
    <row r="538" spans="2:154" x14ac:dyDescent="0.25">
      <c r="B538" s="16"/>
      <c r="C538" s="16"/>
      <c r="M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J538" s="2"/>
      <c r="AS538" s="7"/>
      <c r="BC538" s="7"/>
      <c r="BH538" s="8"/>
      <c r="BL538" s="8"/>
      <c r="DJ538" s="7"/>
      <c r="DZ538" s="7"/>
      <c r="EV538" s="9"/>
      <c r="EW538" s="9"/>
      <c r="EX538" s="2"/>
    </row>
    <row r="539" spans="2:154" x14ac:dyDescent="0.25">
      <c r="B539" s="16"/>
      <c r="C539" s="16"/>
      <c r="M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J539" s="2"/>
      <c r="AS539" s="7"/>
      <c r="BC539" s="7"/>
      <c r="BH539" s="8"/>
      <c r="BL539" s="8"/>
      <c r="DJ539" s="7"/>
      <c r="DZ539" s="7"/>
      <c r="EV539" s="9"/>
      <c r="EW539" s="9"/>
      <c r="EX539" s="2"/>
    </row>
    <row r="540" spans="2:154" x14ac:dyDescent="0.25">
      <c r="B540" s="16"/>
      <c r="C540" s="16"/>
      <c r="M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J540" s="2"/>
      <c r="AS540" s="7"/>
      <c r="BC540" s="7"/>
      <c r="BH540" s="8"/>
      <c r="BL540" s="8"/>
      <c r="DJ540" s="7"/>
      <c r="DZ540" s="7"/>
      <c r="EV540" s="9"/>
      <c r="EW540" s="9"/>
      <c r="EX540" s="2"/>
    </row>
    <row r="541" spans="2:154" x14ac:dyDescent="0.25">
      <c r="B541" s="16"/>
      <c r="C541" s="16"/>
      <c r="M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J541" s="2"/>
      <c r="AS541" s="7"/>
      <c r="BC541" s="7"/>
      <c r="BH541" s="8"/>
      <c r="BL541" s="8"/>
      <c r="DJ541" s="7"/>
      <c r="DZ541" s="7"/>
      <c r="EV541" s="9"/>
      <c r="EW541" s="9"/>
      <c r="EX541" s="2"/>
    </row>
    <row r="542" spans="2:154" x14ac:dyDescent="0.25">
      <c r="B542" s="16"/>
      <c r="C542" s="16"/>
      <c r="M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J542" s="2"/>
      <c r="AS542" s="7"/>
      <c r="BC542" s="7"/>
      <c r="BH542" s="8"/>
      <c r="BL542" s="8"/>
      <c r="DJ542" s="7"/>
      <c r="DZ542" s="7"/>
      <c r="EV542" s="9"/>
      <c r="EW542" s="9"/>
      <c r="EX542" s="2"/>
    </row>
    <row r="543" spans="2:154" x14ac:dyDescent="0.25">
      <c r="B543" s="16"/>
      <c r="C543" s="16"/>
      <c r="M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J543" s="2"/>
      <c r="AS543" s="7"/>
      <c r="BC543" s="7"/>
      <c r="BH543" s="8"/>
      <c r="BL543" s="8"/>
      <c r="DJ543" s="7"/>
      <c r="DZ543" s="7"/>
      <c r="EV543" s="9"/>
      <c r="EW543" s="9"/>
      <c r="EX543" s="2"/>
    </row>
    <row r="544" spans="2:154" x14ac:dyDescent="0.25">
      <c r="B544" s="16"/>
      <c r="C544" s="16"/>
      <c r="M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J544" s="2"/>
      <c r="AS544" s="7"/>
      <c r="BC544" s="7"/>
      <c r="BH544" s="8"/>
      <c r="BL544" s="8"/>
      <c r="DJ544" s="7"/>
      <c r="DZ544" s="7"/>
      <c r="EV544" s="9"/>
      <c r="EW544" s="9"/>
      <c r="EX544" s="2"/>
    </row>
    <row r="545" spans="2:154" x14ac:dyDescent="0.25">
      <c r="B545" s="16"/>
      <c r="C545" s="16"/>
      <c r="M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J545" s="2"/>
      <c r="AS545" s="7"/>
      <c r="BC545" s="7"/>
      <c r="BH545" s="8"/>
      <c r="BL545" s="8"/>
      <c r="DJ545" s="7"/>
      <c r="DZ545" s="7"/>
      <c r="EV545" s="9"/>
      <c r="EW545" s="9"/>
      <c r="EX545" s="2"/>
    </row>
    <row r="546" spans="2:154" x14ac:dyDescent="0.25">
      <c r="B546" s="16"/>
      <c r="C546" s="16"/>
      <c r="M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J546" s="2"/>
      <c r="AS546" s="7"/>
      <c r="BC546" s="7"/>
      <c r="BH546" s="8"/>
      <c r="BL546" s="8"/>
      <c r="DJ546" s="7"/>
      <c r="DZ546" s="7"/>
      <c r="EV546" s="9"/>
      <c r="EW546" s="9"/>
      <c r="EX546" s="2"/>
    </row>
    <row r="547" spans="2:154" x14ac:dyDescent="0.25">
      <c r="B547" s="16"/>
      <c r="C547" s="16"/>
      <c r="M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J547" s="2"/>
      <c r="AS547" s="7"/>
      <c r="BC547" s="7"/>
      <c r="BH547" s="8"/>
      <c r="BL547" s="8"/>
      <c r="DJ547" s="7"/>
      <c r="DZ547" s="7"/>
      <c r="EV547" s="9"/>
      <c r="EW547" s="9"/>
      <c r="EX547" s="2"/>
    </row>
    <row r="548" spans="2:154" x14ac:dyDescent="0.25">
      <c r="B548" s="16"/>
      <c r="C548" s="16"/>
      <c r="M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J548" s="2"/>
      <c r="AS548" s="7"/>
      <c r="BC548" s="7"/>
      <c r="BH548" s="8"/>
      <c r="BL548" s="8"/>
      <c r="DJ548" s="7"/>
      <c r="DZ548" s="7"/>
      <c r="EV548" s="9"/>
      <c r="EW548" s="9"/>
      <c r="EX548" s="2"/>
    </row>
    <row r="549" spans="2:154" x14ac:dyDescent="0.25">
      <c r="B549" s="16"/>
      <c r="C549" s="16"/>
      <c r="M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J549" s="2"/>
      <c r="AS549" s="7"/>
      <c r="BC549" s="7"/>
      <c r="BH549" s="8"/>
      <c r="BL549" s="8"/>
      <c r="DJ549" s="7"/>
      <c r="DZ549" s="7"/>
      <c r="EV549" s="9"/>
      <c r="EW549" s="9"/>
      <c r="EX549" s="2"/>
    </row>
    <row r="550" spans="2:154" x14ac:dyDescent="0.25">
      <c r="B550" s="16"/>
      <c r="C550" s="16"/>
      <c r="M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J550" s="2"/>
      <c r="AS550" s="7"/>
      <c r="BC550" s="7"/>
      <c r="BH550" s="8"/>
      <c r="BL550" s="8"/>
      <c r="DJ550" s="7"/>
      <c r="DZ550" s="7"/>
      <c r="EV550" s="9"/>
      <c r="EW550" s="9"/>
      <c r="EX550" s="2"/>
    </row>
    <row r="551" spans="2:154" x14ac:dyDescent="0.25">
      <c r="B551" s="16"/>
      <c r="C551" s="16"/>
      <c r="M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J551" s="2"/>
      <c r="AS551" s="7"/>
      <c r="BC551" s="7"/>
      <c r="BH551" s="8"/>
      <c r="BL551" s="8"/>
      <c r="DJ551" s="7"/>
      <c r="DZ551" s="7"/>
      <c r="EV551" s="9"/>
      <c r="EW551" s="9"/>
      <c r="EX551" s="2"/>
    </row>
    <row r="552" spans="2:154" x14ac:dyDescent="0.25">
      <c r="B552" s="16"/>
      <c r="C552" s="16"/>
      <c r="M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J552" s="2"/>
      <c r="AS552" s="7"/>
      <c r="BC552" s="7"/>
      <c r="BH552" s="8"/>
      <c r="BL552" s="8"/>
      <c r="DJ552" s="7"/>
      <c r="DZ552" s="7"/>
      <c r="EV552" s="9"/>
      <c r="EW552" s="9"/>
      <c r="EX552" s="2"/>
    </row>
    <row r="553" spans="2:154" x14ac:dyDescent="0.25">
      <c r="B553" s="16"/>
      <c r="C553" s="16"/>
      <c r="M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J553" s="2"/>
      <c r="AS553" s="7"/>
      <c r="BC553" s="7"/>
      <c r="BH553" s="8"/>
      <c r="BL553" s="8"/>
      <c r="DJ553" s="7"/>
      <c r="DZ553" s="7"/>
      <c r="EV553" s="9"/>
      <c r="EW553" s="9"/>
      <c r="EX553" s="2"/>
    </row>
    <row r="554" spans="2:154" x14ac:dyDescent="0.25">
      <c r="B554" s="16"/>
      <c r="C554" s="16"/>
      <c r="M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J554" s="2"/>
      <c r="AS554" s="7"/>
      <c r="BC554" s="7"/>
      <c r="BH554" s="8"/>
      <c r="BL554" s="8"/>
      <c r="DJ554" s="7"/>
      <c r="DZ554" s="7"/>
      <c r="EV554" s="9"/>
      <c r="EW554" s="9"/>
      <c r="EX554" s="2"/>
    </row>
    <row r="555" spans="2:154" x14ac:dyDescent="0.25">
      <c r="B555" s="16"/>
      <c r="C555" s="16"/>
      <c r="M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J555" s="2"/>
      <c r="AS555" s="7"/>
      <c r="BC555" s="7"/>
      <c r="BH555" s="8"/>
      <c r="BL555" s="8"/>
      <c r="DJ555" s="7"/>
      <c r="DZ555" s="7"/>
      <c r="EV555" s="9"/>
      <c r="EW555" s="9"/>
      <c r="EX555" s="2"/>
    </row>
    <row r="556" spans="2:154" x14ac:dyDescent="0.25">
      <c r="B556" s="16"/>
      <c r="C556" s="16"/>
      <c r="M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J556" s="2"/>
      <c r="AS556" s="7"/>
      <c r="BC556" s="7"/>
      <c r="BH556" s="8"/>
      <c r="BL556" s="8"/>
      <c r="DJ556" s="7"/>
      <c r="DZ556" s="7"/>
      <c r="EV556" s="9"/>
      <c r="EW556" s="9"/>
      <c r="EX556" s="2"/>
    </row>
    <row r="557" spans="2:154" x14ac:dyDescent="0.25">
      <c r="B557" s="16"/>
      <c r="C557" s="16"/>
      <c r="M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J557" s="2"/>
      <c r="AS557" s="7"/>
      <c r="BC557" s="7"/>
      <c r="BH557" s="8"/>
      <c r="BL557" s="8"/>
      <c r="DJ557" s="7"/>
      <c r="DZ557" s="7"/>
      <c r="EV557" s="9"/>
      <c r="EW557" s="9"/>
      <c r="EX557" s="2"/>
    </row>
    <row r="558" spans="2:154" x14ac:dyDescent="0.25">
      <c r="B558" s="16"/>
      <c r="C558" s="16"/>
      <c r="M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J558" s="2"/>
      <c r="AS558" s="7"/>
      <c r="BC558" s="7"/>
      <c r="BH558" s="8"/>
      <c r="BL558" s="8"/>
      <c r="DJ558" s="7"/>
      <c r="DZ558" s="7"/>
      <c r="EV558" s="9"/>
      <c r="EW558" s="9"/>
      <c r="EX558" s="2"/>
    </row>
    <row r="559" spans="2:154" x14ac:dyDescent="0.25">
      <c r="B559" s="16"/>
      <c r="C559" s="16"/>
      <c r="M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J559" s="2"/>
      <c r="AS559" s="7"/>
      <c r="BC559" s="7"/>
      <c r="BH559" s="8"/>
      <c r="BL559" s="8"/>
      <c r="DJ559" s="7"/>
      <c r="DZ559" s="7"/>
      <c r="EV559" s="9"/>
      <c r="EW559" s="9"/>
      <c r="EX559" s="2"/>
    </row>
    <row r="560" spans="2:154" x14ac:dyDescent="0.25">
      <c r="B560" s="16"/>
      <c r="C560" s="16"/>
      <c r="M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J560" s="2"/>
      <c r="AS560" s="7"/>
      <c r="BC560" s="7"/>
      <c r="BH560" s="8"/>
      <c r="BL560" s="8"/>
      <c r="DJ560" s="7"/>
      <c r="DZ560" s="7"/>
      <c r="EV560" s="9"/>
      <c r="EW560" s="9"/>
      <c r="EX560" s="2"/>
    </row>
    <row r="561" spans="2:154" x14ac:dyDescent="0.25">
      <c r="B561" s="16"/>
      <c r="C561" s="16"/>
      <c r="M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J561" s="2"/>
      <c r="AS561" s="7"/>
      <c r="BC561" s="7"/>
      <c r="BH561" s="8"/>
      <c r="BL561" s="8"/>
      <c r="DJ561" s="7"/>
      <c r="DZ561" s="7"/>
      <c r="EV561" s="9"/>
      <c r="EW561" s="9"/>
      <c r="EX561" s="2"/>
    </row>
    <row r="562" spans="2:154" x14ac:dyDescent="0.25">
      <c r="B562" s="16"/>
      <c r="C562" s="16"/>
      <c r="M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J562" s="2"/>
      <c r="AS562" s="7"/>
      <c r="BC562" s="7"/>
      <c r="BH562" s="8"/>
      <c r="BL562" s="8"/>
      <c r="DJ562" s="7"/>
      <c r="DZ562" s="7"/>
      <c r="EV562" s="9"/>
      <c r="EW562" s="9"/>
      <c r="EX562" s="2"/>
    </row>
    <row r="563" spans="2:154" x14ac:dyDescent="0.25">
      <c r="B563" s="16"/>
      <c r="C563" s="16"/>
      <c r="M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J563" s="2"/>
      <c r="AS563" s="7"/>
      <c r="BC563" s="7"/>
      <c r="BH563" s="8"/>
      <c r="BL563" s="8"/>
      <c r="DJ563" s="7"/>
      <c r="DZ563" s="7"/>
      <c r="EV563" s="9"/>
      <c r="EW563" s="9"/>
      <c r="EX563" s="2"/>
    </row>
    <row r="564" spans="2:154" x14ac:dyDescent="0.25">
      <c r="B564" s="16"/>
      <c r="C564" s="16"/>
      <c r="M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J564" s="2"/>
      <c r="AS564" s="7"/>
      <c r="BC564" s="7"/>
      <c r="BH564" s="8"/>
      <c r="BL564" s="8"/>
      <c r="DJ564" s="7"/>
      <c r="DZ564" s="7"/>
      <c r="EV564" s="9"/>
      <c r="EW564" s="9"/>
      <c r="EX564" s="2"/>
    </row>
    <row r="565" spans="2:154" x14ac:dyDescent="0.25">
      <c r="B565" s="16"/>
      <c r="C565" s="16"/>
      <c r="M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J565" s="2"/>
      <c r="AS565" s="7"/>
      <c r="BC565" s="7"/>
      <c r="BH565" s="8"/>
      <c r="BL565" s="8"/>
      <c r="DJ565" s="7"/>
      <c r="DZ565" s="7"/>
      <c r="EV565" s="9"/>
      <c r="EW565" s="9"/>
      <c r="EX565" s="2"/>
    </row>
    <row r="566" spans="2:154" x14ac:dyDescent="0.25">
      <c r="B566" s="16"/>
      <c r="C566" s="16"/>
      <c r="M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J566" s="2"/>
      <c r="AS566" s="7"/>
      <c r="BC566" s="7"/>
      <c r="BH566" s="8"/>
      <c r="BL566" s="8"/>
      <c r="DJ566" s="7"/>
      <c r="DZ566" s="7"/>
      <c r="EV566" s="9"/>
      <c r="EW566" s="9"/>
      <c r="EX566" s="2"/>
    </row>
    <row r="567" spans="2:154" x14ac:dyDescent="0.25">
      <c r="B567" s="16"/>
      <c r="C567" s="16"/>
      <c r="M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J567" s="2"/>
      <c r="AS567" s="7"/>
      <c r="BC567" s="7"/>
      <c r="BH567" s="8"/>
      <c r="BL567" s="8"/>
      <c r="DJ567" s="7"/>
      <c r="DZ567" s="7"/>
      <c r="EV567" s="9"/>
      <c r="EW567" s="9"/>
      <c r="EX567" s="2"/>
    </row>
    <row r="568" spans="2:154" x14ac:dyDescent="0.25">
      <c r="B568" s="16"/>
      <c r="C568" s="16"/>
      <c r="M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J568" s="2"/>
      <c r="AS568" s="7"/>
      <c r="BC568" s="7"/>
      <c r="BH568" s="8"/>
      <c r="BL568" s="8"/>
      <c r="DJ568" s="7"/>
      <c r="DZ568" s="7"/>
      <c r="EV568" s="9"/>
      <c r="EW568" s="9"/>
      <c r="EX568" s="2"/>
    </row>
    <row r="569" spans="2:154" x14ac:dyDescent="0.25">
      <c r="B569" s="16"/>
      <c r="C569" s="16"/>
      <c r="M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J569" s="2"/>
      <c r="AS569" s="7"/>
      <c r="BC569" s="7"/>
      <c r="BH569" s="8"/>
      <c r="BL569" s="8"/>
      <c r="DJ569" s="7"/>
      <c r="DZ569" s="7"/>
      <c r="EV569" s="9"/>
      <c r="EW569" s="9"/>
      <c r="EX569" s="2"/>
    </row>
    <row r="570" spans="2:154" x14ac:dyDescent="0.25">
      <c r="B570" s="16"/>
      <c r="C570" s="16"/>
      <c r="M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J570" s="2"/>
      <c r="AS570" s="7"/>
      <c r="BC570" s="7"/>
      <c r="BH570" s="8"/>
      <c r="BL570" s="8"/>
      <c r="DJ570" s="7"/>
      <c r="DZ570" s="7"/>
      <c r="EV570" s="9"/>
      <c r="EW570" s="9"/>
      <c r="EX570" s="2"/>
    </row>
    <row r="571" spans="2:154" x14ac:dyDescent="0.25">
      <c r="B571" s="16"/>
      <c r="C571" s="16"/>
      <c r="M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J571" s="2"/>
      <c r="AS571" s="7"/>
      <c r="BC571" s="7"/>
      <c r="BH571" s="8"/>
      <c r="BL571" s="8"/>
      <c r="DJ571" s="7"/>
      <c r="DZ571" s="7"/>
      <c r="EV571" s="9"/>
      <c r="EW571" s="9"/>
      <c r="EX571" s="2"/>
    </row>
    <row r="572" spans="2:154" x14ac:dyDescent="0.25">
      <c r="B572" s="16"/>
      <c r="C572" s="16"/>
      <c r="M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J572" s="2"/>
      <c r="AS572" s="7"/>
      <c r="BC572" s="7"/>
      <c r="BH572" s="8"/>
      <c r="BL572" s="8"/>
      <c r="DJ572" s="7"/>
      <c r="DZ572" s="7"/>
      <c r="EV572" s="9"/>
      <c r="EW572" s="9"/>
      <c r="EX572" s="2"/>
    </row>
    <row r="573" spans="2:154" x14ac:dyDescent="0.25">
      <c r="B573" s="16"/>
      <c r="C573" s="16"/>
      <c r="M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J573" s="2"/>
      <c r="AS573" s="7"/>
      <c r="BC573" s="7"/>
      <c r="BH573" s="8"/>
      <c r="BL573" s="8"/>
      <c r="DJ573" s="7"/>
      <c r="DZ573" s="7"/>
      <c r="EV573" s="9"/>
      <c r="EW573" s="9"/>
      <c r="EX573" s="2"/>
    </row>
    <row r="574" spans="2:154" x14ac:dyDescent="0.25">
      <c r="B574" s="16"/>
      <c r="C574" s="16"/>
      <c r="M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J574" s="2"/>
      <c r="AS574" s="7"/>
      <c r="BC574" s="7"/>
      <c r="BH574" s="8"/>
      <c r="BL574" s="8"/>
      <c r="DJ574" s="7"/>
      <c r="DZ574" s="7"/>
      <c r="EV574" s="9"/>
      <c r="EW574" s="9"/>
      <c r="EX574" s="2"/>
    </row>
    <row r="575" spans="2:154" x14ac:dyDescent="0.25">
      <c r="B575" s="16"/>
      <c r="C575" s="16"/>
      <c r="M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J575" s="2"/>
      <c r="AS575" s="7"/>
      <c r="BC575" s="7"/>
      <c r="BH575" s="8"/>
      <c r="BL575" s="8"/>
      <c r="DJ575" s="7"/>
      <c r="DZ575" s="7"/>
      <c r="EV575" s="9"/>
      <c r="EW575" s="9"/>
      <c r="EX575" s="2"/>
    </row>
    <row r="576" spans="2:154" x14ac:dyDescent="0.25">
      <c r="B576" s="16"/>
      <c r="C576" s="16"/>
      <c r="M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J576" s="2"/>
      <c r="AS576" s="7"/>
      <c r="BC576" s="7"/>
      <c r="BH576" s="8"/>
      <c r="BL576" s="8"/>
      <c r="DJ576" s="7"/>
      <c r="DZ576" s="7"/>
      <c r="EV576" s="9"/>
      <c r="EW576" s="9"/>
      <c r="EX576" s="2"/>
    </row>
    <row r="577" spans="2:154" x14ac:dyDescent="0.25">
      <c r="B577" s="16"/>
      <c r="C577" s="16"/>
      <c r="M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J577" s="2"/>
      <c r="AS577" s="7"/>
      <c r="BC577" s="7"/>
      <c r="BH577" s="8"/>
      <c r="BL577" s="8"/>
      <c r="DJ577" s="7"/>
      <c r="DZ577" s="7"/>
      <c r="EV577" s="9"/>
      <c r="EW577" s="9"/>
      <c r="EX577" s="2"/>
    </row>
    <row r="578" spans="2:154" x14ac:dyDescent="0.25">
      <c r="B578" s="16"/>
      <c r="C578" s="16"/>
      <c r="M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J578" s="2"/>
      <c r="AS578" s="7"/>
      <c r="BC578" s="7"/>
      <c r="BH578" s="8"/>
      <c r="BL578" s="8"/>
      <c r="DJ578" s="7"/>
      <c r="DZ578" s="7"/>
      <c r="EV578" s="9"/>
      <c r="EW578" s="9"/>
      <c r="EX578" s="2"/>
    </row>
    <row r="579" spans="2:154" x14ac:dyDescent="0.25">
      <c r="B579" s="16"/>
      <c r="C579" s="16"/>
      <c r="M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J579" s="2"/>
      <c r="AS579" s="7"/>
      <c r="BC579" s="7"/>
      <c r="BH579" s="8"/>
      <c r="BL579" s="8"/>
      <c r="DJ579" s="7"/>
      <c r="DZ579" s="7"/>
      <c r="EV579" s="9"/>
      <c r="EW579" s="9"/>
      <c r="EX579" s="2"/>
    </row>
    <row r="580" spans="2:154" x14ac:dyDescent="0.25">
      <c r="B580" s="16"/>
      <c r="C580" s="16"/>
      <c r="M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J580" s="2"/>
      <c r="AS580" s="7"/>
      <c r="BC580" s="7"/>
      <c r="BH580" s="8"/>
      <c r="BL580" s="8"/>
      <c r="DJ580" s="7"/>
      <c r="DZ580" s="7"/>
      <c r="EV580" s="9"/>
      <c r="EW580" s="9"/>
      <c r="EX580" s="2"/>
    </row>
    <row r="581" spans="2:154" x14ac:dyDescent="0.25">
      <c r="B581" s="16"/>
      <c r="C581" s="16"/>
      <c r="M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J581" s="2"/>
      <c r="AS581" s="7"/>
      <c r="BC581" s="7"/>
      <c r="BH581" s="8"/>
      <c r="BL581" s="8"/>
      <c r="DJ581" s="7"/>
      <c r="DZ581" s="7"/>
      <c r="EV581" s="9"/>
      <c r="EW581" s="9"/>
      <c r="EX581" s="2"/>
    </row>
    <row r="582" spans="2:154" x14ac:dyDescent="0.25">
      <c r="B582" s="16"/>
      <c r="C582" s="16"/>
      <c r="M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J582" s="2"/>
      <c r="AS582" s="7"/>
      <c r="BC582" s="7"/>
      <c r="BH582" s="8"/>
      <c r="BL582" s="8"/>
      <c r="DJ582" s="7"/>
      <c r="DZ582" s="7"/>
      <c r="EV582" s="9"/>
      <c r="EW582" s="9"/>
      <c r="EX582" s="2"/>
    </row>
    <row r="583" spans="2:154" x14ac:dyDescent="0.25">
      <c r="B583" s="16"/>
      <c r="C583" s="16"/>
      <c r="M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J583" s="2"/>
      <c r="AS583" s="7"/>
      <c r="BC583" s="7"/>
      <c r="BH583" s="8"/>
      <c r="BL583" s="8"/>
      <c r="DJ583" s="7"/>
      <c r="DZ583" s="7"/>
      <c r="EV583" s="9"/>
      <c r="EW583" s="9"/>
      <c r="EX583" s="2"/>
    </row>
    <row r="584" spans="2:154" x14ac:dyDescent="0.25">
      <c r="B584" s="16"/>
      <c r="C584" s="16"/>
      <c r="M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J584" s="2"/>
      <c r="AS584" s="7"/>
      <c r="BC584" s="7"/>
      <c r="BH584" s="8"/>
      <c r="BL584" s="8"/>
      <c r="DJ584" s="7"/>
      <c r="DZ584" s="7"/>
      <c r="EV584" s="9"/>
      <c r="EW584" s="9"/>
      <c r="EX584" s="2"/>
    </row>
    <row r="585" spans="2:154" x14ac:dyDescent="0.25">
      <c r="B585" s="16"/>
      <c r="C585" s="16"/>
      <c r="M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J585" s="2"/>
      <c r="AS585" s="7"/>
      <c r="BC585" s="7"/>
      <c r="BH585" s="8"/>
      <c r="BL585" s="8"/>
      <c r="DJ585" s="7"/>
      <c r="DZ585" s="7"/>
      <c r="EV585" s="9"/>
      <c r="EW585" s="9"/>
      <c r="EX585" s="2"/>
    </row>
    <row r="586" spans="2:154" x14ac:dyDescent="0.25">
      <c r="B586" s="16"/>
      <c r="C586" s="16"/>
      <c r="M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J586" s="2"/>
      <c r="AS586" s="7"/>
      <c r="BC586" s="7"/>
      <c r="BH586" s="8"/>
      <c r="BL586" s="8"/>
      <c r="DJ586" s="7"/>
      <c r="DZ586" s="7"/>
      <c r="EV586" s="9"/>
      <c r="EW586" s="9"/>
      <c r="EX586" s="2"/>
    </row>
    <row r="587" spans="2:154" x14ac:dyDescent="0.25">
      <c r="B587" s="16"/>
      <c r="C587" s="16"/>
      <c r="M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J587" s="2"/>
      <c r="AS587" s="7"/>
      <c r="BC587" s="7"/>
      <c r="BH587" s="8"/>
      <c r="BL587" s="8"/>
      <c r="DJ587" s="7"/>
      <c r="DZ587" s="7"/>
      <c r="EV587" s="9"/>
      <c r="EW587" s="9"/>
      <c r="EX587" s="2"/>
    </row>
    <row r="588" spans="2:154" x14ac:dyDescent="0.25">
      <c r="B588" s="16"/>
      <c r="C588" s="16"/>
      <c r="M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J588" s="2"/>
      <c r="AS588" s="7"/>
      <c r="BC588" s="7"/>
      <c r="BH588" s="8"/>
      <c r="BL588" s="8"/>
      <c r="DJ588" s="7"/>
      <c r="DZ588" s="7"/>
      <c r="EV588" s="9"/>
      <c r="EW588" s="9"/>
      <c r="EX588" s="2"/>
    </row>
    <row r="589" spans="2:154" x14ac:dyDescent="0.25">
      <c r="B589" s="16"/>
      <c r="C589" s="16"/>
      <c r="M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J589" s="2"/>
      <c r="AS589" s="7"/>
      <c r="BC589" s="7"/>
      <c r="BH589" s="8"/>
      <c r="BL589" s="8"/>
      <c r="DJ589" s="7"/>
      <c r="DZ589" s="7"/>
      <c r="EV589" s="9"/>
      <c r="EW589" s="9"/>
      <c r="EX589" s="2"/>
    </row>
    <row r="590" spans="2:154" x14ac:dyDescent="0.25">
      <c r="B590" s="16"/>
      <c r="C590" s="16"/>
      <c r="M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J590" s="2"/>
      <c r="AS590" s="7"/>
      <c r="BC590" s="7"/>
      <c r="BH590" s="8"/>
      <c r="BL590" s="8"/>
      <c r="DJ590" s="7"/>
      <c r="DZ590" s="7"/>
      <c r="EV590" s="9"/>
      <c r="EW590" s="9"/>
      <c r="EX590" s="2"/>
    </row>
    <row r="591" spans="2:154" x14ac:dyDescent="0.25">
      <c r="B591" s="16"/>
      <c r="C591" s="16"/>
      <c r="M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J591" s="2"/>
      <c r="AS591" s="7"/>
      <c r="BC591" s="7"/>
      <c r="BH591" s="8"/>
      <c r="BL591" s="8"/>
      <c r="DJ591" s="7"/>
      <c r="DZ591" s="7"/>
      <c r="EV591" s="9"/>
      <c r="EW591" s="9"/>
      <c r="EX591" s="2"/>
    </row>
    <row r="592" spans="2:154" x14ac:dyDescent="0.25">
      <c r="B592" s="16"/>
      <c r="C592" s="16"/>
      <c r="M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J592" s="2"/>
      <c r="AS592" s="7"/>
      <c r="BC592" s="7"/>
      <c r="BH592" s="8"/>
      <c r="BL592" s="8"/>
      <c r="DJ592" s="7"/>
      <c r="DZ592" s="7"/>
      <c r="EV592" s="9"/>
      <c r="EW592" s="9"/>
      <c r="EX592" s="2"/>
    </row>
    <row r="593" spans="2:154" x14ac:dyDescent="0.25">
      <c r="B593" s="16"/>
      <c r="C593" s="16"/>
      <c r="M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J593" s="2"/>
      <c r="AS593" s="7"/>
      <c r="BC593" s="7"/>
      <c r="BH593" s="8"/>
      <c r="BL593" s="8"/>
      <c r="DJ593" s="7"/>
      <c r="DZ593" s="7"/>
      <c r="EV593" s="9"/>
      <c r="EW593" s="9"/>
      <c r="EX593" s="2"/>
    </row>
    <row r="594" spans="2:154" x14ac:dyDescent="0.25">
      <c r="B594" s="16"/>
      <c r="C594" s="16"/>
      <c r="M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J594" s="2"/>
      <c r="AS594" s="7"/>
      <c r="BC594" s="7"/>
      <c r="BH594" s="8"/>
      <c r="BL594" s="8"/>
      <c r="DJ594" s="7"/>
      <c r="DZ594" s="7"/>
      <c r="EV594" s="9"/>
      <c r="EW594" s="9"/>
      <c r="EX594" s="2"/>
    </row>
    <row r="595" spans="2:154" x14ac:dyDescent="0.25">
      <c r="B595" s="16"/>
      <c r="C595" s="16"/>
      <c r="M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J595" s="2"/>
      <c r="AS595" s="7"/>
      <c r="BC595" s="7"/>
      <c r="BH595" s="8"/>
      <c r="BL595" s="8"/>
      <c r="DJ595" s="7"/>
      <c r="DZ595" s="7"/>
      <c r="EV595" s="9"/>
      <c r="EW595" s="9"/>
      <c r="EX595" s="2"/>
    </row>
    <row r="596" spans="2:154" x14ac:dyDescent="0.25">
      <c r="B596" s="16"/>
      <c r="C596" s="16"/>
      <c r="M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J596" s="2"/>
      <c r="AS596" s="7"/>
      <c r="BC596" s="7"/>
      <c r="BH596" s="8"/>
      <c r="BL596" s="8"/>
      <c r="DJ596" s="7"/>
      <c r="DZ596" s="7"/>
      <c r="EV596" s="9"/>
      <c r="EW596" s="9"/>
      <c r="EX596" s="2"/>
    </row>
    <row r="597" spans="2:154" x14ac:dyDescent="0.25">
      <c r="B597" s="16"/>
      <c r="C597" s="16"/>
      <c r="M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J597" s="2"/>
      <c r="AS597" s="7"/>
      <c r="BC597" s="7"/>
      <c r="BH597" s="8"/>
      <c r="BL597" s="8"/>
      <c r="DJ597" s="7"/>
      <c r="DZ597" s="7"/>
      <c r="EV597" s="9"/>
      <c r="EW597" s="9"/>
      <c r="EX597" s="2"/>
    </row>
    <row r="598" spans="2:154" x14ac:dyDescent="0.25">
      <c r="B598" s="16"/>
      <c r="C598" s="16"/>
      <c r="M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J598" s="2"/>
      <c r="AS598" s="7"/>
      <c r="BC598" s="7"/>
      <c r="BH598" s="8"/>
      <c r="BL598" s="8"/>
      <c r="DJ598" s="7"/>
      <c r="DZ598" s="7"/>
      <c r="EV598" s="9"/>
      <c r="EW598" s="9"/>
      <c r="EX598" s="2"/>
    </row>
    <row r="599" spans="2:154" x14ac:dyDescent="0.25">
      <c r="B599" s="16"/>
      <c r="C599" s="16"/>
      <c r="M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J599" s="2"/>
      <c r="AS599" s="7"/>
      <c r="BC599" s="7"/>
      <c r="BH599" s="8"/>
      <c r="BL599" s="8"/>
      <c r="DJ599" s="7"/>
      <c r="DZ599" s="7"/>
      <c r="EV599" s="9"/>
      <c r="EW599" s="9"/>
      <c r="EX599" s="2"/>
    </row>
    <row r="600" spans="2:154" x14ac:dyDescent="0.25">
      <c r="B600" s="16"/>
      <c r="C600" s="16"/>
      <c r="M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J600" s="2"/>
      <c r="AS600" s="7"/>
      <c r="BC600" s="7"/>
      <c r="BH600" s="8"/>
      <c r="BL600" s="8"/>
      <c r="DJ600" s="7"/>
      <c r="DZ600" s="7"/>
      <c r="EV600" s="9"/>
      <c r="EW600" s="9"/>
      <c r="EX600" s="2"/>
    </row>
    <row r="601" spans="2:154" x14ac:dyDescent="0.25">
      <c r="B601" s="16"/>
      <c r="C601" s="16"/>
      <c r="M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J601" s="2"/>
      <c r="AS601" s="7"/>
      <c r="BC601" s="7"/>
      <c r="BH601" s="8"/>
      <c r="BL601" s="8"/>
      <c r="DJ601" s="7"/>
      <c r="DZ601" s="7"/>
      <c r="EV601" s="9"/>
      <c r="EW601" s="9"/>
      <c r="EX601" s="2"/>
    </row>
    <row r="602" spans="2:154" x14ac:dyDescent="0.25">
      <c r="B602" s="16"/>
      <c r="C602" s="16"/>
      <c r="M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J602" s="2"/>
      <c r="AS602" s="7"/>
      <c r="BC602" s="7"/>
      <c r="BH602" s="8"/>
      <c r="BL602" s="8"/>
      <c r="DJ602" s="7"/>
      <c r="DZ602" s="7"/>
      <c r="EV602" s="9"/>
      <c r="EW602" s="9"/>
      <c r="EX602" s="2"/>
    </row>
    <row r="603" spans="2:154" x14ac:dyDescent="0.25">
      <c r="B603" s="16"/>
      <c r="C603" s="16"/>
      <c r="M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J603" s="2"/>
      <c r="AS603" s="7"/>
      <c r="BC603" s="7"/>
      <c r="BH603" s="8"/>
      <c r="BL603" s="8"/>
      <c r="DJ603" s="7"/>
      <c r="DZ603" s="7"/>
      <c r="EV603" s="9"/>
      <c r="EW603" s="9"/>
      <c r="EX603" s="2"/>
    </row>
    <row r="604" spans="2:154" x14ac:dyDescent="0.25">
      <c r="B604" s="16"/>
      <c r="C604" s="16"/>
      <c r="M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J604" s="2"/>
      <c r="AS604" s="7"/>
      <c r="BC604" s="7"/>
      <c r="BH604" s="8"/>
      <c r="BL604" s="8"/>
      <c r="DJ604" s="7"/>
      <c r="DZ604" s="7"/>
      <c r="EV604" s="9"/>
      <c r="EW604" s="9"/>
      <c r="EX604" s="2"/>
    </row>
    <row r="605" spans="2:154" x14ac:dyDescent="0.25">
      <c r="B605" s="16"/>
      <c r="C605" s="16"/>
      <c r="M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J605" s="2"/>
      <c r="AS605" s="7"/>
      <c r="BC605" s="7"/>
      <c r="BH605" s="8"/>
      <c r="BL605" s="8"/>
      <c r="DJ605" s="7"/>
      <c r="DZ605" s="7"/>
      <c r="EV605" s="9"/>
      <c r="EW605" s="9"/>
      <c r="EX605" s="2"/>
    </row>
    <row r="606" spans="2:154" x14ac:dyDescent="0.25">
      <c r="B606" s="16"/>
      <c r="C606" s="16"/>
      <c r="M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J606" s="2"/>
      <c r="AS606" s="7"/>
      <c r="BC606" s="7"/>
      <c r="BH606" s="8"/>
      <c r="BL606" s="8"/>
      <c r="DJ606" s="7"/>
      <c r="DZ606" s="7"/>
      <c r="EV606" s="9"/>
      <c r="EW606" s="9"/>
      <c r="EX606" s="2"/>
    </row>
    <row r="607" spans="2:154" x14ac:dyDescent="0.25">
      <c r="B607" s="16"/>
      <c r="C607" s="16"/>
      <c r="M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J607" s="2"/>
      <c r="AS607" s="7"/>
      <c r="BC607" s="7"/>
      <c r="BH607" s="8"/>
      <c r="BL607" s="8"/>
      <c r="DJ607" s="7"/>
      <c r="DZ607" s="7"/>
      <c r="EV607" s="9"/>
      <c r="EW607" s="9"/>
      <c r="EX607" s="2"/>
    </row>
    <row r="608" spans="2:154" x14ac:dyDescent="0.25">
      <c r="B608" s="16"/>
      <c r="C608" s="16"/>
      <c r="M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J608" s="2"/>
      <c r="AS608" s="7"/>
      <c r="BC608" s="7"/>
      <c r="BH608" s="8"/>
      <c r="BL608" s="8"/>
      <c r="DJ608" s="7"/>
      <c r="DZ608" s="7"/>
      <c r="EV608" s="9"/>
      <c r="EW608" s="9"/>
      <c r="EX608" s="2"/>
    </row>
    <row r="609" spans="2:154" x14ac:dyDescent="0.25">
      <c r="B609" s="16"/>
      <c r="C609" s="16"/>
      <c r="M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J609" s="2"/>
      <c r="AS609" s="7"/>
      <c r="BC609" s="7"/>
      <c r="BH609" s="8"/>
      <c r="BL609" s="8"/>
      <c r="DJ609" s="7"/>
      <c r="DZ609" s="7"/>
      <c r="EV609" s="9"/>
      <c r="EW609" s="9"/>
      <c r="EX609" s="2"/>
    </row>
    <row r="610" spans="2:154" x14ac:dyDescent="0.25">
      <c r="B610" s="16"/>
      <c r="C610" s="16"/>
      <c r="M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J610" s="2"/>
      <c r="AS610" s="7"/>
      <c r="BC610" s="7"/>
      <c r="BH610" s="8"/>
      <c r="BL610" s="8"/>
      <c r="DJ610" s="7"/>
      <c r="DZ610" s="7"/>
      <c r="EV610" s="9"/>
      <c r="EW610" s="9"/>
      <c r="EX610" s="2"/>
    </row>
    <row r="611" spans="2:154" x14ac:dyDescent="0.25">
      <c r="B611" s="16"/>
      <c r="C611" s="16"/>
      <c r="M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J611" s="2"/>
      <c r="AS611" s="7"/>
      <c r="BC611" s="7"/>
      <c r="BH611" s="8"/>
      <c r="BL611" s="8"/>
      <c r="DJ611" s="7"/>
      <c r="DZ611" s="7"/>
      <c r="EV611" s="9"/>
      <c r="EW611" s="9"/>
      <c r="EX611" s="2"/>
    </row>
    <row r="612" spans="2:154" x14ac:dyDescent="0.25">
      <c r="B612" s="16"/>
      <c r="C612" s="16"/>
      <c r="M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J612" s="2"/>
      <c r="AS612" s="7"/>
      <c r="BC612" s="7"/>
      <c r="BH612" s="8"/>
      <c r="BL612" s="8"/>
      <c r="DJ612" s="7"/>
      <c r="DZ612" s="7"/>
      <c r="EV612" s="9"/>
      <c r="EW612" s="9"/>
      <c r="EX612" s="2"/>
    </row>
    <row r="613" spans="2:154" x14ac:dyDescent="0.25">
      <c r="B613" s="16"/>
      <c r="C613" s="16"/>
      <c r="M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J613" s="2"/>
      <c r="AS613" s="7"/>
      <c r="BC613" s="7"/>
      <c r="BH613" s="8"/>
      <c r="BL613" s="8"/>
      <c r="DJ613" s="7"/>
      <c r="DZ613" s="7"/>
      <c r="EV613" s="9"/>
      <c r="EW613" s="9"/>
      <c r="EX613" s="2"/>
    </row>
    <row r="614" spans="2:154" x14ac:dyDescent="0.25">
      <c r="B614" s="16"/>
      <c r="C614" s="16"/>
      <c r="M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J614" s="2"/>
      <c r="AS614" s="7"/>
      <c r="BC614" s="7"/>
      <c r="BH614" s="8"/>
      <c r="BL614" s="8"/>
      <c r="DJ614" s="7"/>
      <c r="DZ614" s="7"/>
      <c r="EV614" s="9"/>
      <c r="EW614" s="9"/>
      <c r="EX614" s="2"/>
    </row>
    <row r="615" spans="2:154" x14ac:dyDescent="0.25">
      <c r="B615" s="16"/>
      <c r="C615" s="16"/>
      <c r="M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J615" s="2"/>
      <c r="AS615" s="7"/>
      <c r="BC615" s="7"/>
      <c r="BH615" s="8"/>
      <c r="BL615" s="8"/>
      <c r="DJ615" s="7"/>
      <c r="DZ615" s="7"/>
      <c r="EV615" s="9"/>
      <c r="EW615" s="9"/>
      <c r="EX615" s="2"/>
    </row>
    <row r="616" spans="2:154" x14ac:dyDescent="0.25">
      <c r="B616" s="16"/>
      <c r="C616" s="16"/>
      <c r="M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J616" s="2"/>
      <c r="AS616" s="7"/>
      <c r="BC616" s="7"/>
      <c r="BH616" s="8"/>
      <c r="BL616" s="8"/>
      <c r="DJ616" s="7"/>
      <c r="DZ616" s="7"/>
      <c r="EV616" s="9"/>
      <c r="EW616" s="9"/>
      <c r="EX616" s="2"/>
    </row>
    <row r="617" spans="2:154" x14ac:dyDescent="0.25">
      <c r="B617" s="16"/>
      <c r="C617" s="16"/>
      <c r="M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J617" s="2"/>
      <c r="AS617" s="7"/>
      <c r="BC617" s="7"/>
      <c r="BH617" s="8"/>
      <c r="BL617" s="8"/>
      <c r="DJ617" s="7"/>
      <c r="DZ617" s="7"/>
      <c r="EV617" s="9"/>
      <c r="EW617" s="9"/>
      <c r="EX617" s="2"/>
    </row>
    <row r="618" spans="2:154" x14ac:dyDescent="0.25">
      <c r="B618" s="16"/>
      <c r="C618" s="16"/>
      <c r="M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J618" s="2"/>
      <c r="AS618" s="7"/>
      <c r="BC618" s="7"/>
      <c r="BH618" s="8"/>
      <c r="BL618" s="8"/>
      <c r="DJ618" s="7"/>
      <c r="DZ618" s="7"/>
      <c r="EV618" s="9"/>
      <c r="EW618" s="9"/>
      <c r="EX618" s="2"/>
    </row>
    <row r="619" spans="2:154" x14ac:dyDescent="0.25">
      <c r="B619" s="16"/>
      <c r="C619" s="16"/>
      <c r="M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J619" s="2"/>
      <c r="AS619" s="7"/>
      <c r="BC619" s="7"/>
      <c r="BH619" s="8"/>
      <c r="BL619" s="8"/>
      <c r="DJ619" s="7"/>
      <c r="DZ619" s="7"/>
      <c r="EV619" s="9"/>
      <c r="EW619" s="9"/>
      <c r="EX619" s="2"/>
    </row>
    <row r="620" spans="2:154" x14ac:dyDescent="0.25">
      <c r="B620" s="16"/>
      <c r="C620" s="16"/>
      <c r="M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J620" s="2"/>
      <c r="AS620" s="7"/>
      <c r="BC620" s="7"/>
      <c r="BH620" s="8"/>
      <c r="BL620" s="8"/>
      <c r="DJ620" s="7"/>
      <c r="DZ620" s="7"/>
      <c r="EV620" s="9"/>
      <c r="EW620" s="9"/>
      <c r="EX620" s="2"/>
    </row>
    <row r="621" spans="2:154" x14ac:dyDescent="0.25">
      <c r="B621" s="16"/>
      <c r="C621" s="16"/>
      <c r="M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J621" s="2"/>
      <c r="AS621" s="7"/>
      <c r="BC621" s="7"/>
      <c r="BH621" s="8"/>
      <c r="BL621" s="8"/>
      <c r="DJ621" s="7"/>
      <c r="DZ621" s="7"/>
      <c r="EV621" s="9"/>
      <c r="EW621" s="9"/>
      <c r="EX621" s="2"/>
    </row>
    <row r="622" spans="2:154" x14ac:dyDescent="0.25">
      <c r="B622" s="16"/>
      <c r="C622" s="16"/>
      <c r="M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J622" s="2"/>
      <c r="AS622" s="7"/>
      <c r="BC622" s="7"/>
      <c r="BH622" s="8"/>
      <c r="BL622" s="8"/>
      <c r="DJ622" s="7"/>
      <c r="DZ622" s="7"/>
      <c r="EV622" s="9"/>
      <c r="EW622" s="9"/>
      <c r="EX622" s="2"/>
    </row>
    <row r="623" spans="2:154" x14ac:dyDescent="0.25">
      <c r="B623" s="16"/>
      <c r="C623" s="16"/>
      <c r="M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J623" s="2"/>
      <c r="AS623" s="7"/>
      <c r="BC623" s="7"/>
      <c r="BH623" s="8"/>
      <c r="BL623" s="8"/>
      <c r="DJ623" s="7"/>
      <c r="DZ623" s="7"/>
      <c r="EV623" s="9"/>
      <c r="EW623" s="9"/>
      <c r="EX623" s="2"/>
    </row>
    <row r="624" spans="2:154" x14ac:dyDescent="0.25">
      <c r="B624" s="16"/>
      <c r="C624" s="16"/>
      <c r="M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J624" s="2"/>
      <c r="AS624" s="7"/>
      <c r="BC624" s="7"/>
      <c r="BH624" s="8"/>
      <c r="BL624" s="8"/>
      <c r="DJ624" s="7"/>
      <c r="DZ624" s="7"/>
      <c r="EV624" s="9"/>
      <c r="EW624" s="9"/>
      <c r="EX624" s="2"/>
    </row>
    <row r="625" spans="2:154" x14ac:dyDescent="0.25">
      <c r="B625" s="16"/>
      <c r="C625" s="16"/>
      <c r="M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J625" s="2"/>
      <c r="AS625" s="7"/>
      <c r="BC625" s="7"/>
      <c r="BH625" s="8"/>
      <c r="BL625" s="8"/>
      <c r="DJ625" s="7"/>
      <c r="DZ625" s="7"/>
      <c r="EV625" s="9"/>
      <c r="EW625" s="9"/>
      <c r="EX625" s="2"/>
    </row>
    <row r="626" spans="2:154" x14ac:dyDescent="0.25">
      <c r="B626" s="16"/>
      <c r="C626" s="16"/>
      <c r="M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J626" s="2"/>
      <c r="AS626" s="7"/>
      <c r="BC626" s="7"/>
      <c r="BH626" s="8"/>
      <c r="BL626" s="8"/>
      <c r="DJ626" s="7"/>
      <c r="DZ626" s="7"/>
      <c r="EV626" s="9"/>
      <c r="EW626" s="9"/>
      <c r="EX626" s="2"/>
    </row>
    <row r="627" spans="2:154" x14ac:dyDescent="0.25">
      <c r="B627" s="16"/>
      <c r="C627" s="16"/>
      <c r="M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J627" s="2"/>
      <c r="AS627" s="7"/>
      <c r="BC627" s="7"/>
      <c r="BH627" s="8"/>
      <c r="BL627" s="8"/>
      <c r="DJ627" s="7"/>
      <c r="DZ627" s="7"/>
      <c r="EV627" s="9"/>
      <c r="EW627" s="9"/>
      <c r="EX627" s="2"/>
    </row>
    <row r="628" spans="2:154" x14ac:dyDescent="0.25">
      <c r="B628" s="16"/>
      <c r="C628" s="16"/>
      <c r="M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J628" s="2"/>
      <c r="AS628" s="7"/>
      <c r="BC628" s="7"/>
      <c r="BH628" s="8"/>
      <c r="BL628" s="8"/>
      <c r="DJ628" s="7"/>
      <c r="DZ628" s="7"/>
      <c r="EV628" s="9"/>
      <c r="EW628" s="9"/>
      <c r="EX628" s="2"/>
    </row>
    <row r="629" spans="2:154" x14ac:dyDescent="0.25">
      <c r="B629" s="16"/>
      <c r="C629" s="16"/>
      <c r="M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J629" s="2"/>
      <c r="AS629" s="7"/>
      <c r="BC629" s="7"/>
      <c r="BH629" s="8"/>
      <c r="BL629" s="8"/>
      <c r="DJ629" s="7"/>
      <c r="DZ629" s="7"/>
      <c r="EV629" s="9"/>
      <c r="EW629" s="9"/>
      <c r="EX629" s="2"/>
    </row>
    <row r="630" spans="2:154" x14ac:dyDescent="0.25">
      <c r="B630" s="16"/>
      <c r="C630" s="16"/>
      <c r="M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J630" s="2"/>
      <c r="AS630" s="7"/>
      <c r="BC630" s="7"/>
      <c r="BH630" s="8"/>
      <c r="BL630" s="8"/>
      <c r="DJ630" s="7"/>
      <c r="DZ630" s="7"/>
      <c r="EV630" s="9"/>
      <c r="EW630" s="9"/>
      <c r="EX630" s="2"/>
    </row>
    <row r="631" spans="2:154" x14ac:dyDescent="0.25">
      <c r="B631" s="16"/>
      <c r="C631" s="16"/>
      <c r="M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J631" s="2"/>
      <c r="AS631" s="7"/>
      <c r="BC631" s="7"/>
      <c r="BH631" s="8"/>
      <c r="BL631" s="8"/>
      <c r="DJ631" s="7"/>
      <c r="DZ631" s="7"/>
      <c r="EV631" s="9"/>
      <c r="EW631" s="9"/>
      <c r="EX631" s="2"/>
    </row>
    <row r="632" spans="2:154" x14ac:dyDescent="0.25">
      <c r="B632" s="16"/>
      <c r="C632" s="16"/>
      <c r="M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J632" s="2"/>
      <c r="AS632" s="7"/>
      <c r="BC632" s="7"/>
      <c r="BH632" s="8"/>
      <c r="BL632" s="8"/>
      <c r="DJ632" s="7"/>
      <c r="DZ632" s="7"/>
      <c r="EV632" s="9"/>
      <c r="EW632" s="9"/>
      <c r="EX632" s="2"/>
    </row>
    <row r="633" spans="2:154" x14ac:dyDescent="0.25">
      <c r="B633" s="16"/>
      <c r="C633" s="16"/>
      <c r="M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J633" s="2"/>
      <c r="AS633" s="7"/>
      <c r="BC633" s="7"/>
      <c r="BH633" s="8"/>
      <c r="BL633" s="8"/>
      <c r="DJ633" s="7"/>
      <c r="DZ633" s="7"/>
      <c r="EV633" s="9"/>
      <c r="EW633" s="9"/>
      <c r="EX633" s="2"/>
    </row>
    <row r="634" spans="2:154" x14ac:dyDescent="0.25">
      <c r="B634" s="16"/>
      <c r="C634" s="16"/>
      <c r="M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J634" s="2"/>
      <c r="AS634" s="7"/>
      <c r="BC634" s="7"/>
      <c r="BH634" s="8"/>
      <c r="BL634" s="8"/>
      <c r="DJ634" s="7"/>
      <c r="DZ634" s="7"/>
      <c r="EV634" s="9"/>
      <c r="EW634" s="9"/>
      <c r="EX634" s="2"/>
    </row>
    <row r="635" spans="2:154" x14ac:dyDescent="0.25">
      <c r="B635" s="16"/>
      <c r="C635" s="16"/>
      <c r="M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J635" s="2"/>
      <c r="AS635" s="7"/>
      <c r="BC635" s="7"/>
      <c r="BH635" s="8"/>
      <c r="BL635" s="8"/>
      <c r="DJ635" s="7"/>
      <c r="DZ635" s="7"/>
      <c r="EV635" s="9"/>
      <c r="EW635" s="9"/>
      <c r="EX635" s="2"/>
    </row>
    <row r="636" spans="2:154" x14ac:dyDescent="0.25">
      <c r="B636" s="16"/>
      <c r="C636" s="16"/>
      <c r="M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J636" s="2"/>
      <c r="AS636" s="7"/>
      <c r="BC636" s="7"/>
      <c r="BH636" s="8"/>
      <c r="BL636" s="8"/>
      <c r="DJ636" s="7"/>
      <c r="DZ636" s="7"/>
      <c r="EV636" s="9"/>
      <c r="EW636" s="9"/>
      <c r="EX636" s="2"/>
    </row>
    <row r="637" spans="2:154" x14ac:dyDescent="0.25">
      <c r="B637" s="16"/>
      <c r="C637" s="16"/>
      <c r="M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J637" s="2"/>
      <c r="AS637" s="7"/>
      <c r="BC637" s="7"/>
      <c r="BH637" s="8"/>
      <c r="BL637" s="8"/>
      <c r="DJ637" s="7"/>
      <c r="DZ637" s="7"/>
      <c r="EV637" s="9"/>
      <c r="EW637" s="9"/>
      <c r="EX637" s="2"/>
    </row>
    <row r="638" spans="2:154" x14ac:dyDescent="0.25">
      <c r="B638" s="16"/>
      <c r="C638" s="16"/>
      <c r="M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J638" s="2"/>
      <c r="AS638" s="7"/>
      <c r="BC638" s="7"/>
      <c r="BH638" s="8"/>
      <c r="BL638" s="8"/>
      <c r="DJ638" s="7"/>
      <c r="DZ638" s="7"/>
      <c r="EV638" s="9"/>
      <c r="EW638" s="9"/>
      <c r="EX638" s="2"/>
    </row>
    <row r="639" spans="2:154" x14ac:dyDescent="0.25">
      <c r="B639" s="16"/>
      <c r="C639" s="16"/>
      <c r="M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J639" s="2"/>
      <c r="AS639" s="7"/>
      <c r="BC639" s="7"/>
      <c r="BH639" s="8"/>
      <c r="BL639" s="8"/>
      <c r="DJ639" s="7"/>
      <c r="DZ639" s="7"/>
      <c r="EV639" s="9"/>
      <c r="EW639" s="9"/>
      <c r="EX639" s="2"/>
    </row>
    <row r="640" spans="2:154" x14ac:dyDescent="0.25">
      <c r="B640" s="16"/>
      <c r="C640" s="16"/>
      <c r="M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J640" s="2"/>
      <c r="AS640" s="7"/>
      <c r="BC640" s="7"/>
      <c r="BH640" s="8"/>
      <c r="BL640" s="8"/>
      <c r="DJ640" s="7"/>
      <c r="DZ640" s="7"/>
      <c r="EV640" s="9"/>
      <c r="EW640" s="9"/>
      <c r="EX640" s="2"/>
    </row>
    <row r="641" spans="2:154" x14ac:dyDescent="0.25">
      <c r="B641" s="16"/>
      <c r="C641" s="16"/>
      <c r="M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J641" s="2"/>
      <c r="AS641" s="7"/>
      <c r="BC641" s="7"/>
      <c r="BH641" s="8"/>
      <c r="BL641" s="8"/>
      <c r="DJ641" s="7"/>
      <c r="DZ641" s="7"/>
      <c r="EV641" s="9"/>
      <c r="EW641" s="9"/>
      <c r="EX641" s="2"/>
    </row>
    <row r="642" spans="2:154" x14ac:dyDescent="0.25">
      <c r="B642" s="16"/>
      <c r="C642" s="16"/>
      <c r="M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J642" s="2"/>
      <c r="AS642" s="7"/>
      <c r="BC642" s="7"/>
      <c r="BH642" s="8"/>
      <c r="BL642" s="8"/>
      <c r="DJ642" s="7"/>
      <c r="DZ642" s="7"/>
      <c r="EV642" s="9"/>
      <c r="EW642" s="9"/>
      <c r="EX642" s="2"/>
    </row>
    <row r="643" spans="2:154" x14ac:dyDescent="0.25">
      <c r="B643" s="16"/>
      <c r="C643" s="16"/>
      <c r="M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J643" s="2"/>
      <c r="AS643" s="7"/>
      <c r="BC643" s="7"/>
      <c r="BH643" s="8"/>
      <c r="BL643" s="8"/>
      <c r="DJ643" s="7"/>
      <c r="DZ643" s="7"/>
      <c r="EV643" s="9"/>
      <c r="EW643" s="9"/>
      <c r="EX643" s="2"/>
    </row>
    <row r="644" spans="2:154" x14ac:dyDescent="0.25">
      <c r="B644" s="16"/>
      <c r="C644" s="16"/>
      <c r="M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J644" s="2"/>
      <c r="AS644" s="7"/>
      <c r="BC644" s="7"/>
      <c r="BH644" s="8"/>
      <c r="BL644" s="8"/>
      <c r="DJ644" s="7"/>
      <c r="DZ644" s="7"/>
      <c r="EV644" s="9"/>
      <c r="EW644" s="9"/>
      <c r="EX644" s="2"/>
    </row>
    <row r="645" spans="2:154" x14ac:dyDescent="0.25">
      <c r="B645" s="16"/>
      <c r="C645" s="16"/>
      <c r="M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J645" s="2"/>
      <c r="AS645" s="7"/>
      <c r="BC645" s="7"/>
      <c r="BH645" s="8"/>
      <c r="BL645" s="8"/>
      <c r="DJ645" s="7"/>
      <c r="DZ645" s="7"/>
      <c r="EV645" s="9"/>
      <c r="EW645" s="9"/>
      <c r="EX645" s="2"/>
    </row>
    <row r="646" spans="2:154" x14ac:dyDescent="0.25">
      <c r="B646" s="16"/>
      <c r="C646" s="16"/>
      <c r="M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J646" s="2"/>
      <c r="AS646" s="7"/>
      <c r="BC646" s="7"/>
      <c r="BH646" s="8"/>
      <c r="BL646" s="8"/>
      <c r="DJ646" s="7"/>
      <c r="DZ646" s="7"/>
      <c r="EV646" s="9"/>
      <c r="EW646" s="9"/>
      <c r="EX646" s="2"/>
    </row>
    <row r="647" spans="2:154" x14ac:dyDescent="0.25">
      <c r="B647" s="16"/>
      <c r="C647" s="16"/>
      <c r="M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J647" s="2"/>
      <c r="AS647" s="7"/>
      <c r="BC647" s="7"/>
      <c r="BH647" s="8"/>
      <c r="BL647" s="8"/>
      <c r="DJ647" s="7"/>
      <c r="DZ647" s="7"/>
      <c r="EV647" s="9"/>
      <c r="EW647" s="9"/>
      <c r="EX647" s="2"/>
    </row>
    <row r="648" spans="2:154" x14ac:dyDescent="0.25">
      <c r="B648" s="16"/>
      <c r="C648" s="16"/>
      <c r="M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J648" s="2"/>
      <c r="AS648" s="7"/>
      <c r="BC648" s="7"/>
      <c r="BH648" s="8"/>
      <c r="BL648" s="8"/>
      <c r="DJ648" s="7"/>
      <c r="DZ648" s="7"/>
      <c r="EV648" s="9"/>
      <c r="EW648" s="9"/>
      <c r="EX648" s="2"/>
    </row>
    <row r="649" spans="2:154" x14ac:dyDescent="0.25">
      <c r="B649" s="16"/>
      <c r="C649" s="16"/>
      <c r="M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J649" s="2"/>
      <c r="AS649" s="7"/>
      <c r="BC649" s="7"/>
      <c r="BH649" s="8"/>
      <c r="BL649" s="8"/>
      <c r="DJ649" s="7"/>
      <c r="DZ649" s="7"/>
      <c r="EV649" s="9"/>
      <c r="EW649" s="9"/>
      <c r="EX649" s="2"/>
    </row>
    <row r="650" spans="2:154" x14ac:dyDescent="0.25">
      <c r="B650" s="16"/>
      <c r="C650" s="16"/>
      <c r="M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J650" s="2"/>
      <c r="AS650" s="7"/>
      <c r="BC650" s="7"/>
      <c r="BH650" s="8"/>
      <c r="BL650" s="8"/>
      <c r="DJ650" s="7"/>
      <c r="DZ650" s="7"/>
      <c r="EV650" s="9"/>
      <c r="EW650" s="9"/>
      <c r="EX650" s="2"/>
    </row>
    <row r="651" spans="2:154" x14ac:dyDescent="0.25">
      <c r="B651" s="16"/>
      <c r="C651" s="16"/>
      <c r="M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J651" s="2"/>
      <c r="AS651" s="7"/>
      <c r="BC651" s="7"/>
      <c r="BH651" s="8"/>
      <c r="BL651" s="8"/>
      <c r="DJ651" s="7"/>
      <c r="DZ651" s="7"/>
      <c r="EV651" s="9"/>
      <c r="EW651" s="9"/>
      <c r="EX651" s="2"/>
    </row>
    <row r="652" spans="2:154" x14ac:dyDescent="0.25">
      <c r="B652" s="16"/>
      <c r="C652" s="16"/>
      <c r="M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J652" s="2"/>
      <c r="AS652" s="7"/>
      <c r="BC652" s="7"/>
      <c r="BH652" s="8"/>
      <c r="BL652" s="8"/>
      <c r="DJ652" s="7"/>
      <c r="DZ652" s="7"/>
      <c r="EV652" s="9"/>
      <c r="EW652" s="9"/>
      <c r="EX652" s="2"/>
    </row>
    <row r="653" spans="2:154" x14ac:dyDescent="0.25">
      <c r="B653" s="16"/>
      <c r="C653" s="16"/>
      <c r="M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J653" s="2"/>
      <c r="AS653" s="7"/>
      <c r="BC653" s="7"/>
      <c r="BH653" s="8"/>
      <c r="BL653" s="8"/>
      <c r="DJ653" s="7"/>
      <c r="DZ653" s="7"/>
      <c r="EV653" s="9"/>
      <c r="EW653" s="9"/>
      <c r="EX653" s="2"/>
    </row>
    <row r="654" spans="2:154" x14ac:dyDescent="0.25">
      <c r="B654" s="16"/>
      <c r="C654" s="16"/>
      <c r="M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J654" s="2"/>
      <c r="AS654" s="7"/>
      <c r="BC654" s="7"/>
      <c r="BH654" s="8"/>
      <c r="BL654" s="8"/>
      <c r="DJ654" s="7"/>
      <c r="DZ654" s="7"/>
      <c r="EV654" s="9"/>
      <c r="EW654" s="9"/>
      <c r="EX654" s="2"/>
    </row>
    <row r="655" spans="2:154" x14ac:dyDescent="0.25">
      <c r="B655" s="16"/>
      <c r="C655" s="16"/>
      <c r="M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J655" s="2"/>
      <c r="AS655" s="7"/>
      <c r="BC655" s="7"/>
      <c r="BH655" s="8"/>
      <c r="BL655" s="8"/>
      <c r="DJ655" s="7"/>
      <c r="DZ655" s="7"/>
      <c r="EV655" s="9"/>
      <c r="EW655" s="9"/>
      <c r="EX655" s="2"/>
    </row>
    <row r="656" spans="2:154" x14ac:dyDescent="0.25">
      <c r="B656" s="16"/>
      <c r="C656" s="16"/>
      <c r="M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J656" s="2"/>
      <c r="AS656" s="7"/>
      <c r="BC656" s="7"/>
      <c r="BH656" s="8"/>
      <c r="BL656" s="8"/>
      <c r="DJ656" s="7"/>
      <c r="DZ656" s="7"/>
      <c r="EV656" s="9"/>
      <c r="EW656" s="9"/>
      <c r="EX656" s="2"/>
    </row>
    <row r="657" spans="2:154" x14ac:dyDescent="0.25">
      <c r="B657" s="16"/>
      <c r="C657" s="16"/>
      <c r="M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J657" s="2"/>
      <c r="AS657" s="7"/>
      <c r="BC657" s="7"/>
      <c r="BH657" s="8"/>
      <c r="BL657" s="8"/>
      <c r="DJ657" s="7"/>
      <c r="DZ657" s="7"/>
      <c r="EV657" s="9"/>
      <c r="EW657" s="9"/>
      <c r="EX657" s="2"/>
    </row>
    <row r="658" spans="2:154" x14ac:dyDescent="0.25">
      <c r="B658" s="16"/>
      <c r="C658" s="16"/>
      <c r="M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J658" s="2"/>
      <c r="AS658" s="7"/>
      <c r="BC658" s="7"/>
      <c r="BH658" s="8"/>
      <c r="BL658" s="8"/>
      <c r="DJ658" s="7"/>
      <c r="DZ658" s="7"/>
      <c r="EV658" s="9"/>
      <c r="EW658" s="9"/>
      <c r="EX658" s="2"/>
    </row>
    <row r="659" spans="2:154" x14ac:dyDescent="0.25">
      <c r="B659" s="16"/>
      <c r="C659" s="16"/>
      <c r="M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J659" s="2"/>
      <c r="AS659" s="7"/>
      <c r="BC659" s="7"/>
      <c r="BH659" s="8"/>
      <c r="BL659" s="8"/>
      <c r="DJ659" s="7"/>
      <c r="DZ659" s="7"/>
      <c r="EV659" s="9"/>
      <c r="EW659" s="9"/>
      <c r="EX659" s="2"/>
    </row>
    <row r="660" spans="2:154" x14ac:dyDescent="0.25">
      <c r="B660" s="16"/>
      <c r="C660" s="16"/>
      <c r="M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J660" s="2"/>
      <c r="AS660" s="7"/>
      <c r="BC660" s="7"/>
      <c r="BH660" s="8"/>
      <c r="BL660" s="8"/>
      <c r="DJ660" s="7"/>
      <c r="DZ660" s="7"/>
      <c r="EV660" s="9"/>
      <c r="EW660" s="9"/>
      <c r="EX660" s="2"/>
    </row>
    <row r="661" spans="2:154" x14ac:dyDescent="0.25">
      <c r="B661" s="16"/>
      <c r="C661" s="16"/>
      <c r="M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J661" s="2"/>
      <c r="AS661" s="7"/>
      <c r="BC661" s="7"/>
      <c r="BH661" s="8"/>
      <c r="BL661" s="8"/>
      <c r="DJ661" s="7"/>
      <c r="DZ661" s="7"/>
      <c r="EV661" s="9"/>
      <c r="EW661" s="9"/>
      <c r="EX661" s="2"/>
    </row>
    <row r="662" spans="2:154" x14ac:dyDescent="0.25">
      <c r="B662" s="16"/>
      <c r="C662" s="16"/>
      <c r="M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J662" s="2"/>
      <c r="AS662" s="7"/>
      <c r="BC662" s="7"/>
      <c r="BH662" s="8"/>
      <c r="BL662" s="8"/>
      <c r="DJ662" s="7"/>
      <c r="DZ662" s="7"/>
      <c r="EV662" s="9"/>
      <c r="EW662" s="9"/>
      <c r="EX662" s="2"/>
    </row>
    <row r="663" spans="2:154" x14ac:dyDescent="0.25">
      <c r="B663" s="16"/>
      <c r="C663" s="16"/>
      <c r="M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J663" s="2"/>
      <c r="AS663" s="7"/>
      <c r="BC663" s="7"/>
      <c r="BH663" s="8"/>
      <c r="BL663" s="8"/>
      <c r="DJ663" s="7"/>
      <c r="DZ663" s="7"/>
      <c r="EV663" s="9"/>
      <c r="EW663" s="9"/>
      <c r="EX663" s="2"/>
    </row>
    <row r="664" spans="2:154" x14ac:dyDescent="0.25">
      <c r="B664" s="16"/>
      <c r="C664" s="16"/>
      <c r="M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J664" s="2"/>
      <c r="AS664" s="7"/>
      <c r="BC664" s="7"/>
      <c r="BH664" s="8"/>
      <c r="BL664" s="8"/>
      <c r="DJ664" s="7"/>
      <c r="DZ664" s="7"/>
      <c r="EV664" s="9"/>
      <c r="EW664" s="9"/>
      <c r="EX664" s="2"/>
    </row>
    <row r="665" spans="2:154" x14ac:dyDescent="0.25">
      <c r="B665" s="16"/>
      <c r="C665" s="16"/>
      <c r="M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J665" s="2"/>
      <c r="AS665" s="7"/>
      <c r="BC665" s="7"/>
      <c r="BH665" s="8"/>
      <c r="BL665" s="8"/>
      <c r="DJ665" s="7"/>
      <c r="DZ665" s="7"/>
      <c r="EV665" s="9"/>
      <c r="EW665" s="9"/>
      <c r="EX665" s="2"/>
    </row>
    <row r="666" spans="2:154" x14ac:dyDescent="0.25">
      <c r="B666" s="16"/>
      <c r="C666" s="16"/>
      <c r="M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J666" s="2"/>
      <c r="AS666" s="7"/>
      <c r="BC666" s="7"/>
      <c r="BH666" s="8"/>
      <c r="BL666" s="8"/>
      <c r="DJ666" s="7"/>
      <c r="DZ666" s="7"/>
      <c r="EV666" s="9"/>
      <c r="EW666" s="9"/>
      <c r="EX666" s="2"/>
    </row>
    <row r="667" spans="2:154" x14ac:dyDescent="0.25">
      <c r="B667" s="16"/>
      <c r="C667" s="16"/>
      <c r="M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J667" s="2"/>
      <c r="AS667" s="7"/>
      <c r="BC667" s="7"/>
      <c r="BH667" s="8"/>
      <c r="BL667" s="8"/>
      <c r="DJ667" s="7"/>
      <c r="DZ667" s="7"/>
      <c r="EV667" s="9"/>
      <c r="EW667" s="9"/>
      <c r="EX667" s="2"/>
    </row>
    <row r="668" spans="2:154" x14ac:dyDescent="0.25">
      <c r="B668" s="16"/>
      <c r="C668" s="16"/>
      <c r="M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J668" s="2"/>
      <c r="AS668" s="7"/>
      <c r="BC668" s="7"/>
      <c r="BH668" s="8"/>
      <c r="BL668" s="8"/>
      <c r="DJ668" s="7"/>
      <c r="DZ668" s="7"/>
      <c r="EV668" s="9"/>
      <c r="EW668" s="9"/>
      <c r="EX668" s="2"/>
    </row>
    <row r="669" spans="2:154" x14ac:dyDescent="0.25">
      <c r="B669" s="16"/>
      <c r="C669" s="16"/>
      <c r="M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J669" s="2"/>
      <c r="AS669" s="7"/>
      <c r="BC669" s="7"/>
      <c r="BH669" s="8"/>
      <c r="BL669" s="8"/>
      <c r="DJ669" s="7"/>
      <c r="DZ669" s="7"/>
      <c r="EV669" s="9"/>
      <c r="EW669" s="9"/>
      <c r="EX669" s="2"/>
    </row>
    <row r="670" spans="2:154" x14ac:dyDescent="0.25">
      <c r="B670" s="16"/>
      <c r="C670" s="16"/>
      <c r="M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J670" s="2"/>
      <c r="AS670" s="7"/>
      <c r="BC670" s="7"/>
      <c r="BH670" s="8"/>
      <c r="BL670" s="8"/>
      <c r="DJ670" s="7"/>
      <c r="DZ670" s="7"/>
      <c r="EV670" s="9"/>
      <c r="EW670" s="9"/>
      <c r="EX670" s="2"/>
    </row>
    <row r="671" spans="2:154" x14ac:dyDescent="0.25">
      <c r="B671" s="16"/>
      <c r="C671" s="16"/>
      <c r="M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J671" s="2"/>
      <c r="AS671" s="7"/>
      <c r="BC671" s="7"/>
      <c r="BH671" s="8"/>
      <c r="BL671" s="8"/>
      <c r="DJ671" s="7"/>
      <c r="DZ671" s="7"/>
      <c r="EV671" s="9"/>
      <c r="EW671" s="9"/>
      <c r="EX671" s="2"/>
    </row>
    <row r="672" spans="2:154" x14ac:dyDescent="0.25">
      <c r="B672" s="16"/>
      <c r="C672" s="16"/>
      <c r="M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J672" s="2"/>
      <c r="AS672" s="7"/>
      <c r="BC672" s="7"/>
      <c r="BH672" s="8"/>
      <c r="BL672" s="8"/>
      <c r="DJ672" s="7"/>
      <c r="DZ672" s="7"/>
      <c r="EV672" s="9"/>
      <c r="EW672" s="9"/>
      <c r="EX672" s="2"/>
    </row>
    <row r="673" spans="2:154" x14ac:dyDescent="0.25">
      <c r="B673" s="16"/>
      <c r="C673" s="16"/>
      <c r="M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J673" s="2"/>
      <c r="AS673" s="7"/>
      <c r="BC673" s="7"/>
      <c r="BH673" s="8"/>
      <c r="BL673" s="8"/>
      <c r="DJ673" s="7"/>
      <c r="DZ673" s="7"/>
      <c r="EV673" s="9"/>
      <c r="EW673" s="9"/>
      <c r="EX673" s="2"/>
    </row>
    <row r="674" spans="2:154" x14ac:dyDescent="0.25">
      <c r="B674" s="16"/>
      <c r="C674" s="16"/>
      <c r="M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J674" s="2"/>
      <c r="AS674" s="7"/>
      <c r="BC674" s="7"/>
      <c r="BH674" s="8"/>
      <c r="BL674" s="8"/>
      <c r="DJ674" s="7"/>
      <c r="DZ674" s="7"/>
      <c r="EV674" s="9"/>
      <c r="EW674" s="9"/>
      <c r="EX674" s="2"/>
    </row>
    <row r="675" spans="2:154" x14ac:dyDescent="0.25">
      <c r="B675" s="16"/>
      <c r="C675" s="16"/>
      <c r="M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J675" s="2"/>
      <c r="AS675" s="7"/>
      <c r="BC675" s="7"/>
      <c r="BH675" s="8"/>
      <c r="BL675" s="8"/>
      <c r="DJ675" s="7"/>
      <c r="DZ675" s="7"/>
      <c r="EV675" s="9"/>
      <c r="EW675" s="9"/>
      <c r="EX675" s="2"/>
    </row>
    <row r="676" spans="2:154" x14ac:dyDescent="0.25">
      <c r="B676" s="16"/>
      <c r="C676" s="16"/>
      <c r="M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J676" s="2"/>
      <c r="AS676" s="7"/>
      <c r="BC676" s="7"/>
      <c r="BH676" s="8"/>
      <c r="BL676" s="8"/>
      <c r="DJ676" s="7"/>
      <c r="DZ676" s="7"/>
      <c r="EV676" s="9"/>
      <c r="EW676" s="9"/>
      <c r="EX676" s="2"/>
    </row>
    <row r="677" spans="2:154" x14ac:dyDescent="0.25">
      <c r="B677" s="16"/>
      <c r="C677" s="16"/>
      <c r="M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J677" s="2"/>
      <c r="AS677" s="7"/>
      <c r="BC677" s="7"/>
      <c r="BH677" s="8"/>
      <c r="BL677" s="8"/>
      <c r="DJ677" s="7"/>
      <c r="DZ677" s="7"/>
      <c r="EV677" s="9"/>
      <c r="EW677" s="9"/>
      <c r="EX677" s="2"/>
    </row>
    <row r="678" spans="2:154" x14ac:dyDescent="0.25">
      <c r="B678" s="16"/>
      <c r="C678" s="16"/>
      <c r="M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J678" s="2"/>
      <c r="AS678" s="7"/>
      <c r="BC678" s="7"/>
      <c r="BH678" s="8"/>
      <c r="BL678" s="8"/>
      <c r="DJ678" s="7"/>
      <c r="DZ678" s="7"/>
      <c r="EV678" s="9"/>
      <c r="EW678" s="9"/>
      <c r="EX678" s="2"/>
    </row>
    <row r="679" spans="2:154" x14ac:dyDescent="0.25">
      <c r="B679" s="16"/>
      <c r="C679" s="16"/>
      <c r="M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J679" s="2"/>
      <c r="AS679" s="7"/>
      <c r="BC679" s="7"/>
      <c r="BH679" s="8"/>
      <c r="BL679" s="8"/>
      <c r="DJ679" s="7"/>
      <c r="DZ679" s="7"/>
      <c r="EV679" s="9"/>
      <c r="EW679" s="9"/>
      <c r="EX679" s="2"/>
    </row>
    <row r="680" spans="2:154" x14ac:dyDescent="0.25">
      <c r="B680" s="16"/>
      <c r="C680" s="16"/>
      <c r="M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J680" s="2"/>
      <c r="AS680" s="7"/>
      <c r="BC680" s="7"/>
      <c r="BH680" s="8"/>
      <c r="BL680" s="8"/>
      <c r="DJ680" s="7"/>
      <c r="DZ680" s="7"/>
      <c r="EV680" s="9"/>
      <c r="EW680" s="9"/>
      <c r="EX680" s="2"/>
    </row>
    <row r="681" spans="2:154" x14ac:dyDescent="0.25">
      <c r="B681" s="16"/>
      <c r="C681" s="16"/>
      <c r="M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J681" s="2"/>
      <c r="AS681" s="7"/>
      <c r="BC681" s="7"/>
      <c r="BH681" s="8"/>
      <c r="BL681" s="8"/>
      <c r="DJ681" s="7"/>
      <c r="DZ681" s="7"/>
      <c r="EV681" s="9"/>
      <c r="EW681" s="9"/>
      <c r="EX681" s="2"/>
    </row>
    <row r="682" spans="2:154" x14ac:dyDescent="0.25">
      <c r="B682" s="16"/>
      <c r="C682" s="16"/>
      <c r="M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J682" s="2"/>
      <c r="AS682" s="7"/>
      <c r="BC682" s="7"/>
      <c r="BH682" s="8"/>
      <c r="BL682" s="8"/>
      <c r="DJ682" s="7"/>
      <c r="DZ682" s="7"/>
      <c r="EV682" s="9"/>
      <c r="EW682" s="9"/>
      <c r="EX682" s="2"/>
    </row>
    <row r="683" spans="2:154" x14ac:dyDescent="0.25">
      <c r="B683" s="16"/>
      <c r="C683" s="16"/>
      <c r="M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J683" s="2"/>
      <c r="AS683" s="7"/>
      <c r="BC683" s="7"/>
      <c r="BH683" s="8"/>
      <c r="BL683" s="8"/>
      <c r="DJ683" s="7"/>
      <c r="DZ683" s="7"/>
      <c r="EV683" s="9"/>
      <c r="EW683" s="9"/>
      <c r="EX683" s="2"/>
    </row>
    <row r="684" spans="2:154" x14ac:dyDescent="0.25">
      <c r="B684" s="16"/>
      <c r="C684" s="16"/>
      <c r="M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J684" s="2"/>
      <c r="AS684" s="7"/>
      <c r="BC684" s="7"/>
      <c r="BH684" s="8"/>
      <c r="BL684" s="8"/>
      <c r="DJ684" s="7"/>
      <c r="DZ684" s="7"/>
      <c r="EV684" s="9"/>
      <c r="EW684" s="9"/>
      <c r="EX684" s="2"/>
    </row>
    <row r="685" spans="2:154" x14ac:dyDescent="0.25">
      <c r="B685" s="16"/>
      <c r="C685" s="16"/>
      <c r="M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J685" s="2"/>
      <c r="AS685" s="7"/>
      <c r="BC685" s="7"/>
      <c r="BH685" s="8"/>
      <c r="BL685" s="8"/>
      <c r="DJ685" s="7"/>
      <c r="DZ685" s="7"/>
      <c r="EV685" s="9"/>
      <c r="EW685" s="9"/>
      <c r="EX685" s="2"/>
    </row>
    <row r="686" spans="2:154" x14ac:dyDescent="0.25">
      <c r="B686" s="16"/>
      <c r="C686" s="16"/>
      <c r="M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J686" s="2"/>
      <c r="AS686" s="7"/>
      <c r="BC686" s="7"/>
      <c r="BH686" s="8"/>
      <c r="BL686" s="8"/>
      <c r="DJ686" s="7"/>
      <c r="DZ686" s="7"/>
      <c r="EV686" s="9"/>
      <c r="EW686" s="9"/>
      <c r="EX686" s="2"/>
    </row>
    <row r="687" spans="2:154" x14ac:dyDescent="0.25">
      <c r="B687" s="16"/>
      <c r="C687" s="16"/>
      <c r="M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J687" s="2"/>
      <c r="AS687" s="7"/>
      <c r="BC687" s="7"/>
      <c r="BH687" s="8"/>
      <c r="BL687" s="8"/>
      <c r="DJ687" s="7"/>
      <c r="DZ687" s="7"/>
      <c r="EV687" s="9"/>
      <c r="EW687" s="9"/>
      <c r="EX687" s="2"/>
    </row>
    <row r="688" spans="2:154" x14ac:dyDescent="0.25">
      <c r="B688" s="16"/>
      <c r="C688" s="16"/>
      <c r="M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J688" s="2"/>
      <c r="AS688" s="7"/>
      <c r="BC688" s="7"/>
      <c r="BH688" s="8"/>
      <c r="BL688" s="8"/>
      <c r="DJ688" s="7"/>
      <c r="DZ688" s="7"/>
      <c r="EV688" s="9"/>
      <c r="EW688" s="9"/>
      <c r="EX688" s="2"/>
    </row>
    <row r="689" spans="2:154" x14ac:dyDescent="0.25">
      <c r="B689" s="16"/>
      <c r="C689" s="16"/>
      <c r="M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J689" s="2"/>
      <c r="AS689" s="7"/>
      <c r="BC689" s="7"/>
      <c r="BH689" s="8"/>
      <c r="BL689" s="8"/>
      <c r="DJ689" s="7"/>
      <c r="DZ689" s="7"/>
      <c r="EV689" s="9"/>
      <c r="EW689" s="9"/>
      <c r="EX689" s="2"/>
    </row>
    <row r="690" spans="2:154" x14ac:dyDescent="0.25">
      <c r="B690" s="16"/>
      <c r="C690" s="16"/>
      <c r="M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J690" s="2"/>
      <c r="AS690" s="7"/>
      <c r="BC690" s="7"/>
      <c r="BH690" s="8"/>
      <c r="BL690" s="8"/>
      <c r="DJ690" s="7"/>
      <c r="DZ690" s="7"/>
      <c r="EV690" s="9"/>
      <c r="EW690" s="9"/>
      <c r="EX690" s="2"/>
    </row>
    <row r="691" spans="2:154" x14ac:dyDescent="0.25">
      <c r="B691" s="16"/>
      <c r="C691" s="16"/>
      <c r="M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J691" s="2"/>
      <c r="AS691" s="7"/>
      <c r="BC691" s="7"/>
      <c r="BH691" s="8"/>
      <c r="BL691" s="8"/>
      <c r="DJ691" s="7"/>
      <c r="DZ691" s="7"/>
      <c r="EV691" s="9"/>
      <c r="EW691" s="9"/>
      <c r="EX691" s="2"/>
    </row>
    <row r="692" spans="2:154" x14ac:dyDescent="0.25">
      <c r="B692" s="16"/>
      <c r="C692" s="16"/>
      <c r="M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J692" s="2"/>
      <c r="AS692" s="7"/>
      <c r="BC692" s="7"/>
      <c r="BH692" s="8"/>
      <c r="BL692" s="8"/>
      <c r="DJ692" s="7"/>
      <c r="DZ692" s="7"/>
      <c r="EV692" s="9"/>
      <c r="EW692" s="9"/>
      <c r="EX692" s="2"/>
    </row>
    <row r="693" spans="2:154" x14ac:dyDescent="0.25">
      <c r="B693" s="16"/>
      <c r="C693" s="16"/>
      <c r="M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J693" s="2"/>
      <c r="AS693" s="7"/>
      <c r="BC693" s="7"/>
      <c r="BH693" s="8"/>
      <c r="BL693" s="8"/>
      <c r="DJ693" s="7"/>
      <c r="DZ693" s="7"/>
      <c r="EV693" s="9"/>
      <c r="EW693" s="9"/>
      <c r="EX693" s="2"/>
    </row>
    <row r="694" spans="2:154" x14ac:dyDescent="0.25">
      <c r="B694" s="16"/>
      <c r="C694" s="16"/>
      <c r="M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J694" s="2"/>
      <c r="AS694" s="7"/>
      <c r="BC694" s="7"/>
      <c r="BH694" s="8"/>
      <c r="BL694" s="8"/>
      <c r="DJ694" s="7"/>
      <c r="DZ694" s="7"/>
      <c r="EV694" s="9"/>
      <c r="EW694" s="9"/>
      <c r="EX694" s="2"/>
    </row>
    <row r="695" spans="2:154" x14ac:dyDescent="0.25">
      <c r="B695" s="16"/>
      <c r="C695" s="16"/>
      <c r="M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J695" s="2"/>
      <c r="AS695" s="7"/>
      <c r="BC695" s="7"/>
      <c r="BH695" s="8"/>
      <c r="BL695" s="8"/>
      <c r="DJ695" s="7"/>
      <c r="DZ695" s="7"/>
      <c r="EV695" s="9"/>
      <c r="EW695" s="9"/>
      <c r="EX695" s="2"/>
    </row>
    <row r="696" spans="2:154" x14ac:dyDescent="0.25">
      <c r="B696" s="16"/>
      <c r="C696" s="16"/>
      <c r="M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J696" s="2"/>
      <c r="AS696" s="7"/>
      <c r="BC696" s="7"/>
      <c r="BH696" s="8"/>
      <c r="BL696" s="8"/>
      <c r="DJ696" s="7"/>
      <c r="DZ696" s="7"/>
      <c r="EV696" s="9"/>
      <c r="EW696" s="9"/>
      <c r="EX696" s="2"/>
    </row>
    <row r="697" spans="2:154" x14ac:dyDescent="0.25">
      <c r="B697" s="16"/>
      <c r="C697" s="16"/>
      <c r="M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J697" s="2"/>
      <c r="AS697" s="7"/>
      <c r="BC697" s="7"/>
      <c r="BH697" s="8"/>
      <c r="BL697" s="8"/>
      <c r="DJ697" s="7"/>
      <c r="DZ697" s="7"/>
      <c r="EV697" s="9"/>
      <c r="EW697" s="9"/>
      <c r="EX697" s="2"/>
    </row>
    <row r="698" spans="2:154" x14ac:dyDescent="0.25">
      <c r="B698" s="16"/>
      <c r="C698" s="16"/>
      <c r="M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J698" s="2"/>
      <c r="AS698" s="7"/>
      <c r="BC698" s="7"/>
      <c r="BH698" s="8"/>
      <c r="BL698" s="8"/>
      <c r="DJ698" s="7"/>
      <c r="DZ698" s="7"/>
      <c r="EV698" s="9"/>
      <c r="EW698" s="9"/>
      <c r="EX698" s="2"/>
    </row>
    <row r="699" spans="2:154" x14ac:dyDescent="0.25">
      <c r="B699" s="16"/>
      <c r="C699" s="16"/>
      <c r="M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J699" s="2"/>
      <c r="AS699" s="7"/>
      <c r="BC699" s="7"/>
      <c r="BH699" s="8"/>
      <c r="BL699" s="8"/>
      <c r="DJ699" s="7"/>
      <c r="DZ699" s="7"/>
      <c r="EV699" s="9"/>
      <c r="EW699" s="9"/>
      <c r="EX699" s="2"/>
    </row>
    <row r="700" spans="2:154" x14ac:dyDescent="0.25">
      <c r="B700" s="16"/>
      <c r="C700" s="16"/>
      <c r="M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J700" s="2"/>
      <c r="AS700" s="7"/>
      <c r="BC700" s="7"/>
      <c r="BH700" s="8"/>
      <c r="BL700" s="8"/>
      <c r="DJ700" s="7"/>
      <c r="DZ700" s="7"/>
      <c r="EV700" s="9"/>
      <c r="EW700" s="9"/>
      <c r="EX700" s="2"/>
    </row>
    <row r="701" spans="2:154" x14ac:dyDescent="0.25">
      <c r="B701" s="16"/>
      <c r="C701" s="16"/>
      <c r="M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J701" s="2"/>
      <c r="AS701" s="7"/>
      <c r="BC701" s="7"/>
      <c r="BH701" s="8"/>
      <c r="BL701" s="8"/>
      <c r="DJ701" s="7"/>
      <c r="DZ701" s="7"/>
      <c r="EV701" s="9"/>
      <c r="EW701" s="9"/>
      <c r="EX701" s="2"/>
    </row>
    <row r="702" spans="2:154" x14ac:dyDescent="0.25">
      <c r="B702" s="16"/>
      <c r="C702" s="16"/>
      <c r="M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J702" s="2"/>
      <c r="AS702" s="7"/>
      <c r="BC702" s="7"/>
      <c r="BH702" s="8"/>
      <c r="BL702" s="8"/>
      <c r="DJ702" s="7"/>
      <c r="DZ702" s="7"/>
      <c r="EV702" s="9"/>
      <c r="EW702" s="9"/>
      <c r="EX702" s="2"/>
    </row>
    <row r="703" spans="2:154" x14ac:dyDescent="0.25">
      <c r="B703" s="16"/>
      <c r="C703" s="16"/>
      <c r="M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J703" s="2"/>
      <c r="AS703" s="7"/>
      <c r="BC703" s="7"/>
      <c r="BH703" s="8"/>
      <c r="BL703" s="8"/>
      <c r="DJ703" s="7"/>
      <c r="DZ703" s="7"/>
      <c r="EV703" s="9"/>
      <c r="EW703" s="9"/>
      <c r="EX703" s="2"/>
    </row>
    <row r="704" spans="2:154" x14ac:dyDescent="0.25">
      <c r="B704" s="16"/>
      <c r="C704" s="16"/>
      <c r="M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J704" s="2"/>
      <c r="AS704" s="7"/>
      <c r="BC704" s="7"/>
      <c r="BH704" s="8"/>
      <c r="BL704" s="8"/>
      <c r="DJ704" s="7"/>
      <c r="DZ704" s="7"/>
      <c r="EV704" s="9"/>
      <c r="EW704" s="9"/>
      <c r="EX704" s="2"/>
    </row>
    <row r="705" spans="2:154" x14ac:dyDescent="0.25">
      <c r="B705" s="16"/>
      <c r="C705" s="16"/>
      <c r="M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J705" s="2"/>
      <c r="AS705" s="7"/>
      <c r="BC705" s="7"/>
      <c r="BH705" s="8"/>
      <c r="BL705" s="8"/>
      <c r="DJ705" s="7"/>
      <c r="DZ705" s="7"/>
      <c r="EV705" s="9"/>
      <c r="EW705" s="9"/>
      <c r="EX705" s="2"/>
    </row>
    <row r="706" spans="2:154" x14ac:dyDescent="0.25">
      <c r="B706" s="16"/>
      <c r="C706" s="16"/>
      <c r="M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J706" s="2"/>
      <c r="AS706" s="7"/>
      <c r="BC706" s="7"/>
      <c r="BH706" s="8"/>
      <c r="BL706" s="8"/>
      <c r="DJ706" s="7"/>
      <c r="DZ706" s="7"/>
      <c r="EV706" s="9"/>
      <c r="EW706" s="9"/>
      <c r="EX706" s="2"/>
    </row>
    <row r="707" spans="2:154" x14ac:dyDescent="0.25">
      <c r="B707" s="16"/>
      <c r="C707" s="16"/>
      <c r="M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J707" s="2"/>
      <c r="AS707" s="7"/>
      <c r="BC707" s="7"/>
      <c r="BH707" s="8"/>
      <c r="BL707" s="8"/>
      <c r="DJ707" s="7"/>
      <c r="DZ707" s="7"/>
      <c r="EV707" s="9"/>
      <c r="EW707" s="9"/>
      <c r="EX707" s="2"/>
    </row>
    <row r="708" spans="2:154" x14ac:dyDescent="0.25">
      <c r="B708" s="16"/>
      <c r="C708" s="16"/>
      <c r="M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J708" s="2"/>
      <c r="AS708" s="7"/>
      <c r="BC708" s="7"/>
      <c r="BH708" s="8"/>
      <c r="BL708" s="8"/>
      <c r="DJ708" s="7"/>
      <c r="DZ708" s="7"/>
      <c r="EV708" s="9"/>
      <c r="EW708" s="9"/>
      <c r="EX708" s="2"/>
    </row>
    <row r="709" spans="2:154" x14ac:dyDescent="0.25">
      <c r="B709" s="16"/>
      <c r="C709" s="16"/>
      <c r="M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J709" s="2"/>
      <c r="AS709" s="7"/>
      <c r="BC709" s="7"/>
      <c r="BH709" s="8"/>
      <c r="BL709" s="8"/>
      <c r="DJ709" s="7"/>
      <c r="DZ709" s="7"/>
      <c r="EV709" s="9"/>
      <c r="EW709" s="9"/>
      <c r="EX709" s="2"/>
    </row>
    <row r="710" spans="2:154" x14ac:dyDescent="0.25">
      <c r="B710" s="16"/>
      <c r="C710" s="16"/>
      <c r="M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J710" s="2"/>
      <c r="AS710" s="7"/>
      <c r="BC710" s="7"/>
      <c r="BH710" s="8"/>
      <c r="BL710" s="8"/>
      <c r="DJ710" s="7"/>
      <c r="DZ710" s="7"/>
      <c r="EV710" s="9"/>
      <c r="EW710" s="9"/>
      <c r="EX710" s="2"/>
    </row>
    <row r="711" spans="2:154" x14ac:dyDescent="0.25">
      <c r="B711" s="16"/>
      <c r="C711" s="16"/>
      <c r="M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J711" s="2"/>
      <c r="AS711" s="7"/>
      <c r="BC711" s="7"/>
      <c r="BH711" s="8"/>
      <c r="BL711" s="8"/>
      <c r="DJ711" s="7"/>
      <c r="DZ711" s="7"/>
      <c r="EV711" s="9"/>
      <c r="EW711" s="9"/>
      <c r="EX711" s="2"/>
    </row>
    <row r="712" spans="2:154" x14ac:dyDescent="0.25">
      <c r="B712" s="16"/>
      <c r="C712" s="16"/>
      <c r="M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J712" s="2"/>
      <c r="AS712" s="7"/>
      <c r="BC712" s="7"/>
      <c r="BH712" s="8"/>
      <c r="BL712" s="8"/>
      <c r="DJ712" s="7"/>
      <c r="DZ712" s="7"/>
      <c r="EV712" s="9"/>
      <c r="EW712" s="9"/>
      <c r="EX712" s="2"/>
    </row>
    <row r="713" spans="2:154" x14ac:dyDescent="0.25">
      <c r="B713" s="16"/>
      <c r="C713" s="16"/>
      <c r="M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J713" s="2"/>
      <c r="AS713" s="7"/>
      <c r="BC713" s="7"/>
      <c r="BH713" s="8"/>
      <c r="BL713" s="8"/>
      <c r="DJ713" s="7"/>
      <c r="DZ713" s="7"/>
      <c r="EV713" s="9"/>
      <c r="EW713" s="9"/>
      <c r="EX713" s="2"/>
    </row>
    <row r="714" spans="2:154" x14ac:dyDescent="0.25">
      <c r="B714" s="16"/>
      <c r="C714" s="16"/>
      <c r="M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J714" s="2"/>
      <c r="AS714" s="7"/>
      <c r="BC714" s="7"/>
      <c r="BH714" s="8"/>
      <c r="BL714" s="8"/>
      <c r="DJ714" s="7"/>
      <c r="DZ714" s="7"/>
      <c r="EV714" s="9"/>
      <c r="EW714" s="9"/>
      <c r="EX714" s="2"/>
    </row>
    <row r="715" spans="2:154" x14ac:dyDescent="0.25">
      <c r="B715" s="16"/>
      <c r="C715" s="16"/>
      <c r="M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J715" s="2"/>
      <c r="AS715" s="7"/>
      <c r="BC715" s="7"/>
      <c r="BH715" s="8"/>
      <c r="BL715" s="8"/>
      <c r="DJ715" s="7"/>
      <c r="DZ715" s="7"/>
      <c r="EV715" s="9"/>
      <c r="EW715" s="9"/>
      <c r="EX715" s="2"/>
    </row>
    <row r="716" spans="2:154" x14ac:dyDescent="0.25">
      <c r="B716" s="16"/>
      <c r="C716" s="16"/>
      <c r="M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J716" s="2"/>
      <c r="AS716" s="7"/>
      <c r="BC716" s="7"/>
      <c r="BH716" s="8"/>
      <c r="BL716" s="8"/>
      <c r="DJ716" s="7"/>
      <c r="DZ716" s="7"/>
      <c r="EV716" s="9"/>
      <c r="EW716" s="9"/>
      <c r="EX716" s="2"/>
    </row>
    <row r="717" spans="2:154" x14ac:dyDescent="0.25">
      <c r="B717" s="16"/>
      <c r="C717" s="16"/>
      <c r="M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J717" s="2"/>
      <c r="AS717" s="7"/>
      <c r="BC717" s="7"/>
      <c r="BH717" s="8"/>
      <c r="BL717" s="8"/>
      <c r="DJ717" s="7"/>
      <c r="DZ717" s="7"/>
      <c r="EV717" s="9"/>
      <c r="EW717" s="9"/>
      <c r="EX717" s="2"/>
    </row>
    <row r="718" spans="2:154" x14ac:dyDescent="0.25">
      <c r="B718" s="16"/>
      <c r="C718" s="16"/>
      <c r="M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J718" s="2"/>
      <c r="AS718" s="7"/>
      <c r="BC718" s="7"/>
      <c r="BH718" s="8"/>
      <c r="BL718" s="8"/>
      <c r="DJ718" s="7"/>
      <c r="DZ718" s="7"/>
      <c r="EV718" s="9"/>
      <c r="EW718" s="9"/>
      <c r="EX718" s="2"/>
    </row>
    <row r="719" spans="2:154" x14ac:dyDescent="0.25">
      <c r="B719" s="16"/>
      <c r="C719" s="16"/>
      <c r="M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J719" s="2"/>
      <c r="AS719" s="7"/>
      <c r="BC719" s="7"/>
      <c r="BH719" s="8"/>
      <c r="BL719" s="8"/>
      <c r="DJ719" s="7"/>
      <c r="DZ719" s="7"/>
      <c r="EV719" s="9"/>
      <c r="EW719" s="9"/>
      <c r="EX719" s="2"/>
    </row>
    <row r="720" spans="2:154" x14ac:dyDescent="0.25">
      <c r="B720" s="16"/>
      <c r="C720" s="16"/>
      <c r="M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J720" s="2"/>
      <c r="AS720" s="7"/>
      <c r="BC720" s="7"/>
      <c r="BH720" s="8"/>
      <c r="BL720" s="8"/>
      <c r="DJ720" s="7"/>
      <c r="DZ720" s="7"/>
      <c r="EV720" s="9"/>
      <c r="EW720" s="9"/>
      <c r="EX720" s="2"/>
    </row>
    <row r="721" spans="2:154" x14ac:dyDescent="0.25">
      <c r="B721" s="16"/>
      <c r="C721" s="16"/>
      <c r="M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J721" s="2"/>
      <c r="AS721" s="7"/>
      <c r="BC721" s="7"/>
      <c r="BH721" s="8"/>
      <c r="BL721" s="8"/>
      <c r="DJ721" s="7"/>
      <c r="DZ721" s="7"/>
      <c r="EV721" s="9"/>
      <c r="EW721" s="9"/>
      <c r="EX721" s="2"/>
    </row>
    <row r="722" spans="2:154" x14ac:dyDescent="0.25">
      <c r="B722" s="16"/>
      <c r="C722" s="16"/>
      <c r="M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J722" s="2"/>
      <c r="AS722" s="7"/>
      <c r="BC722" s="7"/>
      <c r="BH722" s="8"/>
      <c r="BL722" s="8"/>
      <c r="DJ722" s="7"/>
      <c r="DZ722" s="7"/>
      <c r="EV722" s="9"/>
      <c r="EW722" s="9"/>
      <c r="EX722" s="2"/>
    </row>
    <row r="723" spans="2:154" x14ac:dyDescent="0.25">
      <c r="B723" s="16"/>
      <c r="C723" s="16"/>
      <c r="M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J723" s="2"/>
      <c r="AS723" s="7"/>
      <c r="BC723" s="7"/>
      <c r="BH723" s="8"/>
      <c r="BL723" s="8"/>
      <c r="DJ723" s="7"/>
      <c r="DZ723" s="7"/>
      <c r="EV723" s="9"/>
      <c r="EW723" s="9"/>
      <c r="EX723" s="2"/>
    </row>
    <row r="724" spans="2:154" x14ac:dyDescent="0.25">
      <c r="B724" s="16"/>
      <c r="C724" s="16"/>
      <c r="M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J724" s="2"/>
      <c r="AS724" s="7"/>
      <c r="BC724" s="7"/>
      <c r="BH724" s="8"/>
      <c r="BL724" s="8"/>
      <c r="DJ724" s="7"/>
      <c r="DZ724" s="7"/>
      <c r="EV724" s="9"/>
      <c r="EW724" s="9"/>
      <c r="EX724" s="2"/>
    </row>
    <row r="725" spans="2:154" x14ac:dyDescent="0.25">
      <c r="B725" s="16"/>
      <c r="C725" s="16"/>
      <c r="M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J725" s="2"/>
      <c r="AS725" s="7"/>
      <c r="BC725" s="7"/>
      <c r="BH725" s="8"/>
      <c r="BL725" s="8"/>
      <c r="DJ725" s="7"/>
      <c r="DZ725" s="7"/>
      <c r="EV725" s="9"/>
      <c r="EW725" s="9"/>
      <c r="EX725" s="2"/>
    </row>
    <row r="726" spans="2:154" x14ac:dyDescent="0.25">
      <c r="B726" s="16"/>
      <c r="C726" s="16"/>
      <c r="M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J726" s="2"/>
      <c r="AS726" s="7"/>
      <c r="BC726" s="7"/>
      <c r="BH726" s="8"/>
      <c r="BL726" s="8"/>
      <c r="DJ726" s="7"/>
      <c r="DZ726" s="7"/>
      <c r="EV726" s="9"/>
      <c r="EW726" s="9"/>
      <c r="EX726" s="2"/>
    </row>
    <row r="727" spans="2:154" x14ac:dyDescent="0.25">
      <c r="B727" s="16"/>
      <c r="C727" s="16"/>
      <c r="M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J727" s="2"/>
      <c r="AS727" s="7"/>
      <c r="BC727" s="7"/>
      <c r="BH727" s="8"/>
      <c r="BL727" s="8"/>
      <c r="DJ727" s="7"/>
      <c r="DZ727" s="7"/>
      <c r="EV727" s="9"/>
      <c r="EW727" s="9"/>
      <c r="EX727" s="2"/>
    </row>
    <row r="728" spans="2:154" x14ac:dyDescent="0.25">
      <c r="B728" s="16"/>
      <c r="C728" s="16"/>
      <c r="M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J728" s="2"/>
      <c r="AS728" s="7"/>
      <c r="BC728" s="7"/>
      <c r="BH728" s="8"/>
      <c r="BL728" s="8"/>
      <c r="DJ728" s="7"/>
      <c r="DZ728" s="7"/>
      <c r="EV728" s="9"/>
      <c r="EW728" s="9"/>
      <c r="EX728" s="2"/>
    </row>
    <row r="729" spans="2:154" x14ac:dyDescent="0.25">
      <c r="B729" s="16"/>
      <c r="C729" s="16"/>
      <c r="M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J729" s="2"/>
      <c r="AS729" s="7"/>
      <c r="BC729" s="7"/>
      <c r="BH729" s="8"/>
      <c r="BL729" s="8"/>
      <c r="DJ729" s="7"/>
      <c r="DZ729" s="7"/>
      <c r="EV729" s="9"/>
      <c r="EW729" s="9"/>
      <c r="EX729" s="2"/>
    </row>
    <row r="730" spans="2:154" x14ac:dyDescent="0.25">
      <c r="B730" s="16"/>
      <c r="C730" s="16"/>
      <c r="M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J730" s="2"/>
      <c r="AS730" s="7"/>
      <c r="BC730" s="7"/>
      <c r="BH730" s="8"/>
      <c r="BL730" s="8"/>
      <c r="DJ730" s="7"/>
      <c r="DZ730" s="7"/>
      <c r="EV730" s="9"/>
      <c r="EW730" s="9"/>
      <c r="EX730" s="2"/>
    </row>
    <row r="731" spans="2:154" x14ac:dyDescent="0.25">
      <c r="B731" s="16"/>
      <c r="C731" s="16"/>
      <c r="M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J731" s="2"/>
      <c r="AS731" s="7"/>
      <c r="BC731" s="7"/>
      <c r="BH731" s="8"/>
      <c r="BL731" s="8"/>
      <c r="DJ731" s="7"/>
      <c r="DZ731" s="7"/>
      <c r="EV731" s="9"/>
      <c r="EW731" s="9"/>
      <c r="EX731" s="2"/>
    </row>
    <row r="732" spans="2:154" x14ac:dyDescent="0.25">
      <c r="B732" s="16"/>
      <c r="C732" s="16"/>
      <c r="M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J732" s="2"/>
      <c r="AS732" s="7"/>
      <c r="BC732" s="7"/>
      <c r="BH732" s="8"/>
      <c r="BL732" s="8"/>
      <c r="DJ732" s="7"/>
      <c r="DZ732" s="7"/>
      <c r="EV732" s="9"/>
      <c r="EW732" s="9"/>
      <c r="EX732" s="2"/>
    </row>
    <row r="733" spans="2:154" x14ac:dyDescent="0.25">
      <c r="B733" s="16"/>
      <c r="C733" s="16"/>
      <c r="M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J733" s="2"/>
      <c r="AS733" s="7"/>
      <c r="BC733" s="7"/>
      <c r="BH733" s="8"/>
      <c r="BL733" s="8"/>
      <c r="DJ733" s="7"/>
      <c r="DZ733" s="7"/>
      <c r="EV733" s="9"/>
      <c r="EW733" s="9"/>
      <c r="EX733" s="2"/>
    </row>
    <row r="734" spans="2:154" x14ac:dyDescent="0.25">
      <c r="B734" s="16"/>
      <c r="C734" s="16"/>
      <c r="M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J734" s="2"/>
      <c r="AS734" s="7"/>
      <c r="BC734" s="7"/>
      <c r="BH734" s="8"/>
      <c r="BL734" s="8"/>
      <c r="DJ734" s="7"/>
      <c r="DZ734" s="7"/>
      <c r="EV734" s="9"/>
      <c r="EW734" s="9"/>
      <c r="EX734" s="2"/>
    </row>
    <row r="735" spans="2:154" x14ac:dyDescent="0.25">
      <c r="B735" s="16"/>
      <c r="C735" s="16"/>
      <c r="M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J735" s="2"/>
      <c r="AS735" s="7"/>
      <c r="BC735" s="7"/>
      <c r="BH735" s="8"/>
      <c r="BL735" s="8"/>
      <c r="DJ735" s="7"/>
      <c r="DZ735" s="7"/>
      <c r="EV735" s="9"/>
      <c r="EW735" s="9"/>
      <c r="EX735" s="2"/>
    </row>
    <row r="736" spans="2:154" x14ac:dyDescent="0.25">
      <c r="B736" s="16"/>
      <c r="C736" s="16"/>
      <c r="M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J736" s="2"/>
      <c r="AS736" s="7"/>
      <c r="BC736" s="7"/>
      <c r="BH736" s="8"/>
      <c r="BL736" s="8"/>
      <c r="DJ736" s="7"/>
      <c r="DZ736" s="7"/>
      <c r="EV736" s="9"/>
      <c r="EW736" s="9"/>
      <c r="EX736" s="2"/>
    </row>
    <row r="737" spans="2:154" x14ac:dyDescent="0.25">
      <c r="B737" s="16"/>
      <c r="C737" s="16"/>
      <c r="M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J737" s="2"/>
      <c r="AS737" s="7"/>
      <c r="BC737" s="7"/>
      <c r="BH737" s="8"/>
      <c r="BL737" s="8"/>
      <c r="DJ737" s="7"/>
      <c r="DZ737" s="7"/>
      <c r="EV737" s="9"/>
      <c r="EW737" s="9"/>
      <c r="EX737" s="2"/>
    </row>
    <row r="738" spans="2:154" x14ac:dyDescent="0.25">
      <c r="B738" s="16"/>
      <c r="C738" s="16"/>
      <c r="M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J738" s="2"/>
      <c r="AS738" s="7"/>
      <c r="BC738" s="7"/>
      <c r="BH738" s="8"/>
      <c r="BL738" s="8"/>
      <c r="DJ738" s="7"/>
      <c r="DZ738" s="7"/>
      <c r="EV738" s="9"/>
      <c r="EW738" s="9"/>
      <c r="EX738" s="2"/>
    </row>
    <row r="739" spans="2:154" x14ac:dyDescent="0.25">
      <c r="B739" s="16"/>
      <c r="C739" s="16"/>
      <c r="M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J739" s="2"/>
      <c r="AS739" s="7"/>
      <c r="BC739" s="7"/>
      <c r="BH739" s="8"/>
      <c r="BL739" s="8"/>
      <c r="DJ739" s="7"/>
      <c r="DZ739" s="7"/>
      <c r="EV739" s="9"/>
      <c r="EW739" s="9"/>
      <c r="EX739" s="2"/>
    </row>
    <row r="740" spans="2:154" x14ac:dyDescent="0.25">
      <c r="B740" s="16"/>
      <c r="C740" s="16"/>
      <c r="M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J740" s="2"/>
      <c r="AS740" s="7"/>
      <c r="BC740" s="7"/>
      <c r="BH740" s="8"/>
      <c r="BL740" s="8"/>
      <c r="DJ740" s="7"/>
      <c r="DZ740" s="7"/>
      <c r="EV740" s="9"/>
      <c r="EW740" s="9"/>
      <c r="EX740" s="2"/>
    </row>
    <row r="741" spans="2:154" x14ac:dyDescent="0.25">
      <c r="B741" s="16"/>
      <c r="C741" s="16"/>
      <c r="M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J741" s="2"/>
      <c r="AS741" s="7"/>
      <c r="BC741" s="7"/>
      <c r="BH741" s="8"/>
      <c r="BL741" s="8"/>
      <c r="DJ741" s="7"/>
      <c r="DZ741" s="7"/>
      <c r="EV741" s="9"/>
      <c r="EW741" s="9"/>
      <c r="EX741" s="2"/>
    </row>
    <row r="742" spans="2:154" x14ac:dyDescent="0.25">
      <c r="B742" s="16"/>
      <c r="C742" s="16"/>
      <c r="M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J742" s="2"/>
      <c r="AS742" s="7"/>
      <c r="BC742" s="7"/>
      <c r="BH742" s="8"/>
      <c r="BL742" s="8"/>
      <c r="DJ742" s="7"/>
      <c r="DZ742" s="7"/>
      <c r="EV742" s="9"/>
      <c r="EW742" s="9"/>
      <c r="EX742" s="2"/>
    </row>
    <row r="743" spans="2:154" x14ac:dyDescent="0.25">
      <c r="B743" s="16"/>
      <c r="C743" s="16"/>
      <c r="M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J743" s="2"/>
      <c r="AS743" s="7"/>
      <c r="BC743" s="7"/>
      <c r="BH743" s="8"/>
      <c r="BL743" s="8"/>
      <c r="DJ743" s="7"/>
      <c r="DZ743" s="7"/>
      <c r="EV743" s="9"/>
      <c r="EW743" s="9"/>
      <c r="EX743" s="2"/>
    </row>
    <row r="744" spans="2:154" x14ac:dyDescent="0.25">
      <c r="B744" s="16"/>
      <c r="C744" s="16"/>
      <c r="M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J744" s="2"/>
      <c r="AS744" s="7"/>
      <c r="BC744" s="7"/>
      <c r="BH744" s="8"/>
      <c r="BL744" s="8"/>
      <c r="DJ744" s="7"/>
      <c r="DZ744" s="7"/>
      <c r="EV744" s="9"/>
      <c r="EW744" s="9"/>
      <c r="EX744" s="2"/>
    </row>
    <row r="745" spans="2:154" x14ac:dyDescent="0.25">
      <c r="B745" s="16"/>
      <c r="C745" s="16"/>
      <c r="M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J745" s="2"/>
      <c r="AS745" s="7"/>
      <c r="BC745" s="7"/>
      <c r="BH745" s="8"/>
      <c r="BL745" s="8"/>
      <c r="DJ745" s="7"/>
      <c r="DZ745" s="7"/>
      <c r="EV745" s="9"/>
      <c r="EW745" s="9"/>
      <c r="EX745" s="2"/>
    </row>
    <row r="746" spans="2:154" x14ac:dyDescent="0.25">
      <c r="B746" s="16"/>
      <c r="C746" s="16"/>
      <c r="M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J746" s="2"/>
      <c r="AS746" s="7"/>
      <c r="BC746" s="7"/>
      <c r="BH746" s="8"/>
      <c r="BL746" s="8"/>
      <c r="DJ746" s="7"/>
      <c r="DZ746" s="7"/>
      <c r="EV746" s="9"/>
      <c r="EW746" s="9"/>
      <c r="EX746" s="2"/>
    </row>
    <row r="747" spans="2:154" x14ac:dyDescent="0.25">
      <c r="B747" s="16"/>
      <c r="C747" s="16"/>
      <c r="M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J747" s="2"/>
      <c r="AS747" s="7"/>
      <c r="BC747" s="7"/>
      <c r="BH747" s="8"/>
      <c r="BL747" s="8"/>
      <c r="DJ747" s="7"/>
      <c r="DZ747" s="7"/>
      <c r="EV747" s="9"/>
      <c r="EW747" s="9"/>
      <c r="EX747" s="2"/>
    </row>
    <row r="748" spans="2:154" x14ac:dyDescent="0.25">
      <c r="B748" s="16"/>
      <c r="C748" s="16"/>
      <c r="M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J748" s="2"/>
      <c r="AS748" s="7"/>
      <c r="BC748" s="7"/>
      <c r="BH748" s="8"/>
      <c r="BL748" s="8"/>
      <c r="DJ748" s="7"/>
      <c r="DZ748" s="7"/>
      <c r="EV748" s="9"/>
      <c r="EW748" s="9"/>
      <c r="EX748" s="2"/>
    </row>
    <row r="749" spans="2:154" x14ac:dyDescent="0.25">
      <c r="B749" s="16"/>
      <c r="C749" s="16"/>
      <c r="M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J749" s="2"/>
      <c r="AS749" s="7"/>
      <c r="BC749" s="7"/>
      <c r="BH749" s="8"/>
      <c r="BL749" s="8"/>
      <c r="DJ749" s="7"/>
      <c r="DZ749" s="7"/>
      <c r="EV749" s="9"/>
      <c r="EW749" s="9"/>
      <c r="EX749" s="2"/>
    </row>
    <row r="750" spans="2:154" x14ac:dyDescent="0.25">
      <c r="B750" s="16"/>
      <c r="C750" s="16"/>
      <c r="M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J750" s="2"/>
      <c r="AS750" s="7"/>
      <c r="BC750" s="7"/>
      <c r="BH750" s="8"/>
      <c r="BL750" s="8"/>
      <c r="DJ750" s="7"/>
      <c r="DZ750" s="7"/>
      <c r="EV750" s="9"/>
      <c r="EW750" s="9"/>
      <c r="EX750" s="2"/>
    </row>
    <row r="751" spans="2:154" x14ac:dyDescent="0.25">
      <c r="B751" s="16"/>
      <c r="C751" s="16"/>
      <c r="M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J751" s="2"/>
      <c r="AS751" s="7"/>
      <c r="BC751" s="7"/>
      <c r="BH751" s="8"/>
      <c r="BL751" s="8"/>
      <c r="DJ751" s="7"/>
      <c r="DZ751" s="7"/>
      <c r="EV751" s="9"/>
      <c r="EW751" s="9"/>
      <c r="EX751" s="2"/>
    </row>
    <row r="752" spans="2:154" x14ac:dyDescent="0.25">
      <c r="B752" s="16"/>
      <c r="C752" s="16"/>
      <c r="M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J752" s="2"/>
      <c r="AS752" s="7"/>
      <c r="BC752" s="7"/>
      <c r="BH752" s="8"/>
      <c r="BL752" s="8"/>
      <c r="DJ752" s="7"/>
      <c r="DZ752" s="7"/>
      <c r="EV752" s="9"/>
      <c r="EW752" s="9"/>
      <c r="EX752" s="2"/>
    </row>
    <row r="753" spans="2:154" x14ac:dyDescent="0.25">
      <c r="B753" s="16"/>
      <c r="C753" s="16"/>
      <c r="M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J753" s="2"/>
      <c r="AS753" s="7"/>
      <c r="BC753" s="7"/>
      <c r="BH753" s="8"/>
      <c r="BL753" s="8"/>
      <c r="DJ753" s="7"/>
      <c r="DZ753" s="7"/>
      <c r="EV753" s="9"/>
      <c r="EW753" s="9"/>
      <c r="EX753" s="2"/>
    </row>
    <row r="754" spans="2:154" x14ac:dyDescent="0.25">
      <c r="B754" s="16"/>
      <c r="C754" s="16"/>
      <c r="M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J754" s="2"/>
      <c r="AS754" s="7"/>
      <c r="BC754" s="7"/>
      <c r="BH754" s="8"/>
      <c r="BL754" s="8"/>
      <c r="DJ754" s="7"/>
      <c r="DZ754" s="7"/>
      <c r="EV754" s="9"/>
      <c r="EW754" s="9"/>
      <c r="EX754" s="2"/>
    </row>
    <row r="755" spans="2:154" x14ac:dyDescent="0.25">
      <c r="B755" s="16"/>
      <c r="C755" s="16"/>
      <c r="M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J755" s="2"/>
      <c r="AS755" s="7"/>
      <c r="BC755" s="7"/>
      <c r="BH755" s="8"/>
      <c r="BL755" s="8"/>
      <c r="DJ755" s="7"/>
      <c r="DZ755" s="7"/>
      <c r="EV755" s="9"/>
      <c r="EW755" s="9"/>
      <c r="EX755" s="2"/>
    </row>
    <row r="756" spans="2:154" x14ac:dyDescent="0.25">
      <c r="B756" s="16"/>
      <c r="C756" s="16"/>
      <c r="M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J756" s="2"/>
      <c r="AS756" s="7"/>
      <c r="BC756" s="7"/>
      <c r="BH756" s="8"/>
      <c r="BL756" s="8"/>
      <c r="DJ756" s="7"/>
      <c r="DZ756" s="7"/>
      <c r="EV756" s="9"/>
      <c r="EW756" s="9"/>
      <c r="EX756" s="2"/>
    </row>
    <row r="757" spans="2:154" x14ac:dyDescent="0.25">
      <c r="B757" s="16"/>
      <c r="C757" s="16"/>
      <c r="M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J757" s="2"/>
      <c r="AS757" s="7"/>
      <c r="BC757" s="7"/>
      <c r="BH757" s="8"/>
      <c r="BL757" s="8"/>
      <c r="DJ757" s="7"/>
      <c r="DZ757" s="7"/>
      <c r="EV757" s="9"/>
      <c r="EW757" s="9"/>
      <c r="EX757" s="2"/>
    </row>
    <row r="758" spans="2:154" x14ac:dyDescent="0.25">
      <c r="B758" s="16"/>
      <c r="C758" s="16"/>
      <c r="M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J758" s="2"/>
      <c r="AS758" s="7"/>
      <c r="BC758" s="7"/>
      <c r="BH758" s="8"/>
      <c r="BL758" s="8"/>
      <c r="DJ758" s="7"/>
      <c r="DZ758" s="7"/>
      <c r="EV758" s="9"/>
      <c r="EW758" s="9"/>
      <c r="EX758" s="2"/>
    </row>
    <row r="759" spans="2:154" x14ac:dyDescent="0.25">
      <c r="B759" s="16"/>
      <c r="C759" s="16"/>
      <c r="M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J759" s="2"/>
      <c r="AS759" s="7"/>
      <c r="BC759" s="7"/>
      <c r="BH759" s="8"/>
      <c r="BL759" s="8"/>
      <c r="DJ759" s="7"/>
      <c r="DZ759" s="7"/>
      <c r="EV759" s="9"/>
      <c r="EW759" s="9"/>
      <c r="EX759" s="2"/>
    </row>
    <row r="760" spans="2:154" x14ac:dyDescent="0.25">
      <c r="B760" s="16"/>
      <c r="C760" s="16"/>
      <c r="M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J760" s="2"/>
      <c r="AS760" s="7"/>
      <c r="BC760" s="7"/>
      <c r="BH760" s="8"/>
      <c r="BL760" s="8"/>
      <c r="DJ760" s="7"/>
      <c r="DZ760" s="7"/>
      <c r="EV760" s="9"/>
      <c r="EW760" s="9"/>
      <c r="EX760" s="2"/>
    </row>
    <row r="761" spans="2:154" x14ac:dyDescent="0.25">
      <c r="B761" s="16"/>
      <c r="C761" s="16"/>
      <c r="M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J761" s="2"/>
      <c r="AS761" s="7"/>
      <c r="BC761" s="7"/>
      <c r="BH761" s="8"/>
      <c r="BL761" s="8"/>
      <c r="DJ761" s="7"/>
      <c r="DZ761" s="7"/>
      <c r="EV761" s="9"/>
      <c r="EW761" s="9"/>
      <c r="EX761" s="2"/>
    </row>
    <row r="762" spans="2:154" x14ac:dyDescent="0.25">
      <c r="B762" s="16"/>
      <c r="C762" s="16"/>
      <c r="M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J762" s="2"/>
      <c r="AS762" s="7"/>
      <c r="BC762" s="7"/>
      <c r="BH762" s="8"/>
      <c r="BL762" s="8"/>
      <c r="DJ762" s="7"/>
      <c r="DZ762" s="7"/>
      <c r="EV762" s="9"/>
      <c r="EW762" s="9"/>
      <c r="EX762" s="2"/>
    </row>
    <row r="763" spans="2:154" x14ac:dyDescent="0.25">
      <c r="B763" s="16"/>
      <c r="C763" s="16"/>
      <c r="M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J763" s="2"/>
      <c r="AS763" s="7"/>
      <c r="BC763" s="7"/>
      <c r="BH763" s="8"/>
      <c r="BL763" s="8"/>
      <c r="DJ763" s="7"/>
      <c r="DZ763" s="7"/>
      <c r="EV763" s="9"/>
      <c r="EW763" s="9"/>
      <c r="EX763" s="2"/>
    </row>
    <row r="764" spans="2:154" x14ac:dyDescent="0.25">
      <c r="B764" s="16"/>
      <c r="C764" s="16"/>
      <c r="M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J764" s="2"/>
      <c r="AS764" s="7"/>
      <c r="BC764" s="7"/>
      <c r="BH764" s="8"/>
      <c r="BL764" s="8"/>
      <c r="DJ764" s="7"/>
      <c r="DZ764" s="7"/>
      <c r="EV764" s="9"/>
      <c r="EW764" s="9"/>
      <c r="EX764" s="2"/>
    </row>
    <row r="765" spans="2:154" x14ac:dyDescent="0.25">
      <c r="B765" s="16"/>
      <c r="C765" s="16"/>
      <c r="M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J765" s="2"/>
      <c r="AS765" s="7"/>
      <c r="BC765" s="7"/>
      <c r="BH765" s="8"/>
      <c r="BL765" s="8"/>
      <c r="DJ765" s="7"/>
      <c r="DZ765" s="7"/>
      <c r="EV765" s="9"/>
      <c r="EW765" s="9"/>
      <c r="EX765" s="2"/>
    </row>
    <row r="766" spans="2:154" x14ac:dyDescent="0.25">
      <c r="B766" s="16"/>
      <c r="C766" s="16"/>
      <c r="M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J766" s="2"/>
      <c r="AS766" s="7"/>
      <c r="BC766" s="7"/>
      <c r="BH766" s="8"/>
      <c r="BL766" s="8"/>
      <c r="DJ766" s="7"/>
      <c r="DZ766" s="7"/>
      <c r="EV766" s="9"/>
      <c r="EW766" s="9"/>
      <c r="EX766" s="2"/>
    </row>
    <row r="767" spans="2:154" x14ac:dyDescent="0.25">
      <c r="B767" s="16"/>
      <c r="C767" s="16"/>
      <c r="M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J767" s="2"/>
      <c r="AS767" s="7"/>
      <c r="BC767" s="7"/>
      <c r="BH767" s="8"/>
      <c r="BL767" s="8"/>
      <c r="DJ767" s="7"/>
      <c r="DZ767" s="7"/>
      <c r="EV767" s="9"/>
      <c r="EW767" s="9"/>
      <c r="EX767" s="2"/>
    </row>
    <row r="768" spans="2:154" x14ac:dyDescent="0.25">
      <c r="B768" s="16"/>
      <c r="C768" s="16"/>
      <c r="M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J768" s="2"/>
      <c r="AS768" s="7"/>
      <c r="BC768" s="7"/>
      <c r="BH768" s="8"/>
      <c r="BL768" s="8"/>
      <c r="DJ768" s="7"/>
      <c r="DZ768" s="7"/>
      <c r="EV768" s="9"/>
      <c r="EW768" s="9"/>
      <c r="EX768" s="2"/>
    </row>
    <row r="769" spans="2:154" x14ac:dyDescent="0.25">
      <c r="B769" s="16"/>
      <c r="C769" s="16"/>
      <c r="M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J769" s="2"/>
      <c r="AS769" s="7"/>
      <c r="BC769" s="7"/>
      <c r="BH769" s="8"/>
      <c r="BL769" s="8"/>
      <c r="DJ769" s="7"/>
      <c r="DZ769" s="7"/>
      <c r="EV769" s="9"/>
      <c r="EW769" s="9"/>
      <c r="EX769" s="2"/>
    </row>
    <row r="770" spans="2:154" x14ac:dyDescent="0.25">
      <c r="B770" s="16"/>
      <c r="C770" s="16"/>
      <c r="M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J770" s="2"/>
      <c r="AS770" s="7"/>
      <c r="BC770" s="7"/>
      <c r="BH770" s="8"/>
      <c r="BL770" s="8"/>
      <c r="DJ770" s="7"/>
      <c r="DZ770" s="7"/>
      <c r="EV770" s="9"/>
      <c r="EW770" s="9"/>
      <c r="EX770" s="2"/>
    </row>
    <row r="771" spans="2:154" x14ac:dyDescent="0.25">
      <c r="B771" s="16"/>
      <c r="C771" s="16"/>
      <c r="M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J771" s="2"/>
      <c r="AS771" s="7"/>
      <c r="BC771" s="7"/>
      <c r="BH771" s="8"/>
      <c r="BL771" s="8"/>
      <c r="DJ771" s="7"/>
      <c r="DZ771" s="7"/>
      <c r="EV771" s="9"/>
      <c r="EW771" s="9"/>
      <c r="EX771" s="2"/>
    </row>
    <row r="772" spans="2:154" x14ac:dyDescent="0.25">
      <c r="B772" s="16"/>
      <c r="C772" s="16"/>
      <c r="M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J772" s="2"/>
      <c r="AS772" s="7"/>
      <c r="BC772" s="7"/>
      <c r="BH772" s="8"/>
      <c r="BL772" s="8"/>
      <c r="DJ772" s="7"/>
      <c r="DZ772" s="7"/>
      <c r="EV772" s="9"/>
      <c r="EW772" s="9"/>
      <c r="EX772" s="2"/>
    </row>
    <row r="773" spans="2:154" x14ac:dyDescent="0.25">
      <c r="B773" s="16"/>
      <c r="C773" s="16"/>
      <c r="M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J773" s="2"/>
      <c r="AS773" s="7"/>
      <c r="BC773" s="7"/>
      <c r="BH773" s="8"/>
      <c r="BL773" s="8"/>
      <c r="DJ773" s="7"/>
      <c r="DZ773" s="7"/>
      <c r="EV773" s="9"/>
      <c r="EW773" s="9"/>
      <c r="EX773" s="2"/>
    </row>
    <row r="774" spans="2:154" x14ac:dyDescent="0.25">
      <c r="B774" s="16"/>
      <c r="C774" s="16"/>
      <c r="M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J774" s="2"/>
      <c r="AS774" s="7"/>
      <c r="BC774" s="7"/>
      <c r="BH774" s="8"/>
      <c r="BL774" s="8"/>
      <c r="DJ774" s="7"/>
      <c r="DZ774" s="7"/>
      <c r="EV774" s="9"/>
      <c r="EW774" s="9"/>
      <c r="EX774" s="2"/>
    </row>
    <row r="775" spans="2:154" x14ac:dyDescent="0.25">
      <c r="B775" s="16"/>
      <c r="C775" s="16"/>
      <c r="M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J775" s="2"/>
      <c r="AS775" s="7"/>
      <c r="BC775" s="7"/>
      <c r="BH775" s="8"/>
      <c r="BL775" s="8"/>
      <c r="DJ775" s="7"/>
      <c r="DZ775" s="7"/>
      <c r="EV775" s="9"/>
      <c r="EW775" s="9"/>
      <c r="EX775" s="2"/>
    </row>
    <row r="776" spans="2:154" x14ac:dyDescent="0.25">
      <c r="B776" s="16"/>
      <c r="C776" s="16"/>
      <c r="M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J776" s="2"/>
      <c r="AS776" s="7"/>
      <c r="BC776" s="7"/>
      <c r="BH776" s="8"/>
      <c r="BL776" s="8"/>
      <c r="DJ776" s="7"/>
      <c r="DZ776" s="7"/>
      <c r="EV776" s="9"/>
      <c r="EW776" s="9"/>
      <c r="EX776" s="2"/>
    </row>
    <row r="777" spans="2:154" x14ac:dyDescent="0.25">
      <c r="B777" s="16"/>
      <c r="C777" s="16"/>
      <c r="M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J777" s="2"/>
      <c r="AS777" s="7"/>
      <c r="BC777" s="7"/>
      <c r="BH777" s="8"/>
      <c r="BL777" s="8"/>
      <c r="DJ777" s="7"/>
      <c r="DZ777" s="7"/>
      <c r="EV777" s="9"/>
      <c r="EW777" s="9"/>
      <c r="EX777" s="2"/>
    </row>
    <row r="778" spans="2:154" x14ac:dyDescent="0.25">
      <c r="B778" s="16"/>
      <c r="C778" s="16"/>
      <c r="M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J778" s="2"/>
      <c r="AS778" s="7"/>
      <c r="BC778" s="7"/>
      <c r="BH778" s="8"/>
      <c r="BL778" s="8"/>
      <c r="DJ778" s="7"/>
      <c r="DZ778" s="7"/>
      <c r="EV778" s="9"/>
      <c r="EW778" s="9"/>
      <c r="EX778" s="2"/>
    </row>
    <row r="779" spans="2:154" x14ac:dyDescent="0.25">
      <c r="B779" s="16"/>
      <c r="C779" s="16"/>
      <c r="M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J779" s="2"/>
      <c r="AS779" s="7"/>
      <c r="BC779" s="7"/>
      <c r="BH779" s="8"/>
      <c r="BL779" s="8"/>
      <c r="DJ779" s="7"/>
      <c r="DZ779" s="7"/>
      <c r="EV779" s="9"/>
      <c r="EW779" s="9"/>
      <c r="EX779" s="2"/>
    </row>
    <row r="780" spans="2:154" x14ac:dyDescent="0.25">
      <c r="B780" s="16"/>
      <c r="C780" s="16"/>
      <c r="M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J780" s="2"/>
      <c r="AS780" s="7"/>
      <c r="BC780" s="7"/>
      <c r="BH780" s="8"/>
      <c r="BL780" s="8"/>
      <c r="DJ780" s="7"/>
      <c r="DZ780" s="7"/>
      <c r="EV780" s="9"/>
      <c r="EW780" s="9"/>
      <c r="EX780" s="2"/>
    </row>
    <row r="781" spans="2:154" x14ac:dyDescent="0.25">
      <c r="B781" s="16"/>
      <c r="C781" s="16"/>
      <c r="M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J781" s="2"/>
      <c r="AS781" s="7"/>
      <c r="BC781" s="7"/>
      <c r="BH781" s="8"/>
      <c r="BL781" s="8"/>
      <c r="DJ781" s="7"/>
      <c r="DZ781" s="7"/>
      <c r="EV781" s="9"/>
      <c r="EW781" s="9"/>
      <c r="EX781" s="2"/>
    </row>
    <row r="782" spans="2:154" x14ac:dyDescent="0.25">
      <c r="B782" s="16"/>
      <c r="C782" s="16"/>
      <c r="M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J782" s="2"/>
      <c r="AS782" s="7"/>
      <c r="BC782" s="7"/>
      <c r="BH782" s="8"/>
      <c r="BL782" s="8"/>
      <c r="DJ782" s="7"/>
      <c r="DZ782" s="7"/>
      <c r="EV782" s="9"/>
      <c r="EW782" s="9"/>
      <c r="EX782" s="2"/>
    </row>
    <row r="783" spans="2:154" x14ac:dyDescent="0.25">
      <c r="B783" s="16"/>
      <c r="C783" s="16"/>
      <c r="M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J783" s="2"/>
      <c r="AS783" s="7"/>
      <c r="BC783" s="7"/>
      <c r="BH783" s="8"/>
      <c r="BL783" s="8"/>
      <c r="DJ783" s="7"/>
      <c r="DZ783" s="7"/>
      <c r="EV783" s="9"/>
      <c r="EW783" s="9"/>
      <c r="EX783" s="2"/>
    </row>
    <row r="784" spans="2:154" x14ac:dyDescent="0.25">
      <c r="B784" s="16"/>
      <c r="C784" s="16"/>
      <c r="M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J784" s="2"/>
      <c r="AS784" s="7"/>
      <c r="BC784" s="7"/>
      <c r="BH784" s="8"/>
      <c r="BL784" s="8"/>
      <c r="DJ784" s="7"/>
      <c r="DZ784" s="7"/>
      <c r="EV784" s="9"/>
      <c r="EW784" s="9"/>
      <c r="EX784" s="2"/>
    </row>
    <row r="785" spans="2:154" x14ac:dyDescent="0.25">
      <c r="B785" s="16"/>
      <c r="C785" s="16"/>
      <c r="M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J785" s="2"/>
      <c r="AS785" s="7"/>
      <c r="BC785" s="7"/>
      <c r="BH785" s="8"/>
      <c r="BL785" s="8"/>
      <c r="DJ785" s="7"/>
      <c r="DZ785" s="7"/>
      <c r="EV785" s="9"/>
      <c r="EW785" s="9"/>
      <c r="EX785" s="2"/>
    </row>
    <row r="786" spans="2:154" x14ac:dyDescent="0.25">
      <c r="B786" s="16"/>
      <c r="C786" s="16"/>
      <c r="M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J786" s="2"/>
      <c r="AS786" s="7"/>
      <c r="BC786" s="7"/>
      <c r="BH786" s="8"/>
      <c r="BL786" s="8"/>
      <c r="DJ786" s="7"/>
      <c r="DZ786" s="7"/>
      <c r="EV786" s="9"/>
      <c r="EW786" s="9"/>
      <c r="EX786" s="2"/>
    </row>
    <row r="787" spans="2:154" x14ac:dyDescent="0.25">
      <c r="B787" s="16"/>
      <c r="C787" s="16"/>
      <c r="M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J787" s="2"/>
      <c r="AS787" s="7"/>
      <c r="BC787" s="7"/>
      <c r="BH787" s="8"/>
      <c r="BL787" s="8"/>
      <c r="DJ787" s="7"/>
      <c r="DZ787" s="7"/>
      <c r="EV787" s="9"/>
      <c r="EW787" s="9"/>
      <c r="EX787" s="2"/>
    </row>
    <row r="788" spans="2:154" x14ac:dyDescent="0.25">
      <c r="B788" s="16"/>
      <c r="C788" s="16"/>
      <c r="M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J788" s="2"/>
      <c r="AS788" s="7"/>
      <c r="BC788" s="7"/>
      <c r="BH788" s="8"/>
      <c r="BL788" s="8"/>
      <c r="DJ788" s="7"/>
      <c r="DZ788" s="7"/>
      <c r="EV788" s="9"/>
      <c r="EW788" s="9"/>
      <c r="EX788" s="2"/>
    </row>
    <row r="789" spans="2:154" x14ac:dyDescent="0.25">
      <c r="B789" s="16"/>
      <c r="C789" s="16"/>
      <c r="M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J789" s="2"/>
      <c r="AS789" s="7"/>
      <c r="BC789" s="7"/>
      <c r="BH789" s="8"/>
      <c r="BL789" s="8"/>
      <c r="DJ789" s="7"/>
      <c r="DZ789" s="7"/>
      <c r="EV789" s="9"/>
      <c r="EW789" s="9"/>
      <c r="EX789" s="2"/>
    </row>
    <row r="790" spans="2:154" x14ac:dyDescent="0.25">
      <c r="B790" s="16"/>
      <c r="C790" s="16"/>
      <c r="M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J790" s="2"/>
      <c r="AS790" s="7"/>
      <c r="BC790" s="7"/>
      <c r="BH790" s="8"/>
      <c r="BL790" s="8"/>
      <c r="DJ790" s="7"/>
      <c r="DZ790" s="7"/>
      <c r="EV790" s="9"/>
      <c r="EW790" s="9"/>
      <c r="EX790" s="2"/>
    </row>
    <row r="791" spans="2:154" x14ac:dyDescent="0.25">
      <c r="B791" s="16"/>
      <c r="C791" s="16"/>
      <c r="M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J791" s="2"/>
      <c r="AS791" s="7"/>
      <c r="BC791" s="7"/>
      <c r="BH791" s="8"/>
      <c r="BL791" s="8"/>
      <c r="DJ791" s="7"/>
      <c r="DZ791" s="7"/>
      <c r="EV791" s="9"/>
      <c r="EW791" s="9"/>
      <c r="EX791" s="2"/>
    </row>
    <row r="792" spans="2:154" x14ac:dyDescent="0.25">
      <c r="B792" s="16"/>
      <c r="C792" s="16"/>
      <c r="M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J792" s="2"/>
      <c r="AS792" s="7"/>
      <c r="BC792" s="7"/>
      <c r="BH792" s="8"/>
      <c r="BL792" s="8"/>
      <c r="DJ792" s="7"/>
      <c r="DZ792" s="7"/>
      <c r="EV792" s="9"/>
      <c r="EW792" s="9"/>
      <c r="EX792" s="2"/>
    </row>
    <row r="793" spans="2:154" x14ac:dyDescent="0.25">
      <c r="B793" s="16"/>
      <c r="C793" s="16"/>
      <c r="M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J793" s="2"/>
      <c r="AS793" s="7"/>
      <c r="BC793" s="7"/>
      <c r="BH793" s="8"/>
      <c r="BL793" s="8"/>
      <c r="DJ793" s="7"/>
      <c r="DZ793" s="7"/>
      <c r="EV793" s="9"/>
      <c r="EW793" s="9"/>
      <c r="EX793" s="2"/>
    </row>
    <row r="794" spans="2:154" x14ac:dyDescent="0.25">
      <c r="B794" s="16"/>
      <c r="C794" s="16"/>
      <c r="M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J794" s="2"/>
      <c r="AS794" s="7"/>
      <c r="BC794" s="7"/>
      <c r="BH794" s="8"/>
      <c r="BL794" s="8"/>
      <c r="DJ794" s="7"/>
      <c r="DZ794" s="7"/>
      <c r="EV794" s="9"/>
      <c r="EW794" s="9"/>
      <c r="EX794" s="2"/>
    </row>
    <row r="795" spans="2:154" x14ac:dyDescent="0.25">
      <c r="B795" s="16"/>
      <c r="C795" s="16"/>
      <c r="M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J795" s="2"/>
      <c r="AS795" s="7"/>
      <c r="BC795" s="7"/>
      <c r="BH795" s="8"/>
      <c r="BL795" s="8"/>
      <c r="DJ795" s="7"/>
      <c r="DZ795" s="7"/>
      <c r="EV795" s="9"/>
      <c r="EW795" s="9"/>
      <c r="EX795" s="2"/>
    </row>
    <row r="796" spans="2:154" x14ac:dyDescent="0.25">
      <c r="B796" s="16"/>
      <c r="C796" s="16"/>
      <c r="M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J796" s="2"/>
      <c r="AS796" s="7"/>
      <c r="BC796" s="7"/>
      <c r="BH796" s="8"/>
      <c r="BL796" s="8"/>
      <c r="DJ796" s="7"/>
      <c r="DZ796" s="7"/>
      <c r="EV796" s="9"/>
      <c r="EW796" s="9"/>
      <c r="EX796" s="2"/>
    </row>
    <row r="797" spans="2:154" x14ac:dyDescent="0.25">
      <c r="B797" s="16"/>
      <c r="C797" s="16"/>
      <c r="M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J797" s="2"/>
      <c r="AS797" s="7"/>
      <c r="BC797" s="7"/>
      <c r="BH797" s="8"/>
      <c r="BL797" s="8"/>
      <c r="DJ797" s="7"/>
      <c r="DZ797" s="7"/>
      <c r="EV797" s="9"/>
      <c r="EW797" s="9"/>
      <c r="EX797" s="2"/>
    </row>
    <row r="798" spans="2:154" x14ac:dyDescent="0.25">
      <c r="B798" s="16"/>
      <c r="C798" s="16"/>
      <c r="M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J798" s="2"/>
      <c r="AS798" s="7"/>
      <c r="BC798" s="7"/>
      <c r="BH798" s="8"/>
      <c r="BL798" s="8"/>
      <c r="DJ798" s="7"/>
      <c r="DZ798" s="7"/>
      <c r="EV798" s="9"/>
      <c r="EW798" s="9"/>
      <c r="EX798" s="2"/>
    </row>
    <row r="799" spans="2:154" x14ac:dyDescent="0.25">
      <c r="B799" s="16"/>
      <c r="C799" s="16"/>
      <c r="M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J799" s="2"/>
      <c r="AS799" s="7"/>
      <c r="BC799" s="7"/>
      <c r="BH799" s="8"/>
      <c r="BL799" s="8"/>
      <c r="DJ799" s="7"/>
      <c r="DZ799" s="7"/>
      <c r="EV799" s="9"/>
      <c r="EW799" s="9"/>
      <c r="EX799" s="2"/>
    </row>
    <row r="800" spans="2:154" x14ac:dyDescent="0.25">
      <c r="B800" s="16"/>
      <c r="C800" s="16"/>
      <c r="M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J800" s="2"/>
      <c r="AS800" s="7"/>
      <c r="BC800" s="7"/>
      <c r="BH800" s="8"/>
      <c r="BL800" s="8"/>
      <c r="DJ800" s="7"/>
      <c r="DZ800" s="7"/>
      <c r="EV800" s="9"/>
      <c r="EW800" s="9"/>
      <c r="EX800" s="2"/>
    </row>
    <row r="801" spans="2:154" x14ac:dyDescent="0.25">
      <c r="B801" s="16"/>
      <c r="C801" s="16"/>
      <c r="M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J801" s="2"/>
      <c r="AS801" s="7"/>
      <c r="BC801" s="7"/>
      <c r="BH801" s="8"/>
      <c r="BL801" s="8"/>
      <c r="DJ801" s="7"/>
      <c r="DZ801" s="7"/>
      <c r="EV801" s="9"/>
      <c r="EW801" s="9"/>
      <c r="EX801" s="2"/>
    </row>
    <row r="802" spans="2:154" x14ac:dyDescent="0.25">
      <c r="B802" s="16"/>
      <c r="C802" s="16"/>
      <c r="M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J802" s="2"/>
      <c r="AS802" s="7"/>
      <c r="BC802" s="7"/>
      <c r="BH802" s="8"/>
      <c r="BL802" s="8"/>
      <c r="DJ802" s="7"/>
      <c r="DZ802" s="7"/>
      <c r="EV802" s="9"/>
      <c r="EW802" s="9"/>
      <c r="EX802" s="2"/>
    </row>
    <row r="803" spans="2:154" x14ac:dyDescent="0.25">
      <c r="B803" s="16"/>
      <c r="C803" s="16"/>
      <c r="M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J803" s="2"/>
      <c r="AS803" s="7"/>
      <c r="BC803" s="7"/>
      <c r="BH803" s="8"/>
      <c r="BL803" s="8"/>
      <c r="DJ803" s="7"/>
      <c r="DZ803" s="7"/>
      <c r="EV803" s="9"/>
      <c r="EW803" s="9"/>
      <c r="EX803" s="2"/>
    </row>
    <row r="804" spans="2:154" x14ac:dyDescent="0.25">
      <c r="B804" s="16"/>
      <c r="C804" s="16"/>
      <c r="M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J804" s="2"/>
      <c r="AS804" s="7"/>
      <c r="BC804" s="7"/>
      <c r="BH804" s="8"/>
      <c r="BL804" s="8"/>
      <c r="DJ804" s="7"/>
      <c r="DZ804" s="7"/>
      <c r="EV804" s="9"/>
      <c r="EW804" s="9"/>
      <c r="EX804" s="2"/>
    </row>
    <row r="805" spans="2:154" x14ac:dyDescent="0.25">
      <c r="B805" s="16"/>
      <c r="C805" s="16"/>
      <c r="M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J805" s="2"/>
      <c r="AS805" s="7"/>
      <c r="BC805" s="7"/>
      <c r="BH805" s="8"/>
      <c r="BL805" s="8"/>
      <c r="DJ805" s="7"/>
      <c r="DZ805" s="7"/>
      <c r="EV805" s="9"/>
      <c r="EW805" s="9"/>
      <c r="EX805" s="2"/>
    </row>
    <row r="806" spans="2:154" x14ac:dyDescent="0.25">
      <c r="B806" s="16"/>
      <c r="C806" s="16"/>
      <c r="M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J806" s="2"/>
      <c r="AS806" s="7"/>
      <c r="BC806" s="7"/>
      <c r="BH806" s="8"/>
      <c r="BL806" s="8"/>
      <c r="DJ806" s="7"/>
      <c r="DZ806" s="7"/>
      <c r="EV806" s="9"/>
      <c r="EW806" s="9"/>
      <c r="EX806" s="2"/>
    </row>
    <row r="807" spans="2:154" x14ac:dyDescent="0.25">
      <c r="B807" s="16"/>
      <c r="C807" s="16"/>
      <c r="M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J807" s="2"/>
      <c r="AS807" s="7"/>
      <c r="BC807" s="7"/>
      <c r="BH807" s="8"/>
      <c r="BL807" s="8"/>
      <c r="DJ807" s="7"/>
      <c r="DZ807" s="7"/>
      <c r="EV807" s="9"/>
      <c r="EW807" s="9"/>
      <c r="EX807" s="2"/>
    </row>
    <row r="808" spans="2:154" x14ac:dyDescent="0.25">
      <c r="B808" s="16"/>
      <c r="C808" s="16"/>
      <c r="M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J808" s="2"/>
      <c r="AS808" s="7"/>
      <c r="BC808" s="7"/>
      <c r="BH808" s="8"/>
      <c r="BL808" s="8"/>
      <c r="DJ808" s="7"/>
      <c r="DZ808" s="7"/>
      <c r="EV808" s="9"/>
      <c r="EW808" s="9"/>
      <c r="EX808" s="2"/>
    </row>
    <row r="809" spans="2:154" x14ac:dyDescent="0.25">
      <c r="B809" s="16"/>
      <c r="C809" s="16"/>
      <c r="M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J809" s="2"/>
      <c r="AS809" s="7"/>
      <c r="BC809" s="7"/>
      <c r="BH809" s="8"/>
      <c r="BL809" s="8"/>
      <c r="DJ809" s="7"/>
      <c r="DZ809" s="7"/>
      <c r="EV809" s="9"/>
      <c r="EW809" s="9"/>
      <c r="EX809" s="2"/>
    </row>
    <row r="810" spans="2:154" x14ac:dyDescent="0.25">
      <c r="B810" s="16"/>
      <c r="C810" s="16"/>
      <c r="M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J810" s="2"/>
      <c r="AS810" s="7"/>
      <c r="BC810" s="7"/>
      <c r="BH810" s="8"/>
      <c r="BL810" s="8"/>
      <c r="DJ810" s="7"/>
      <c r="DZ810" s="7"/>
      <c r="EV810" s="9"/>
      <c r="EW810" s="9"/>
      <c r="EX810" s="2"/>
    </row>
    <row r="811" spans="2:154" x14ac:dyDescent="0.25">
      <c r="B811" s="16"/>
      <c r="C811" s="16"/>
      <c r="M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J811" s="2"/>
      <c r="AS811" s="7"/>
      <c r="BC811" s="7"/>
      <c r="BH811" s="8"/>
      <c r="BL811" s="8"/>
      <c r="DJ811" s="7"/>
      <c r="DZ811" s="7"/>
      <c r="EV811" s="9"/>
      <c r="EW811" s="9"/>
      <c r="EX811" s="2"/>
    </row>
    <row r="812" spans="2:154" x14ac:dyDescent="0.25">
      <c r="B812" s="16"/>
      <c r="C812" s="16"/>
      <c r="M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J812" s="2"/>
      <c r="AS812" s="7"/>
      <c r="BC812" s="7"/>
      <c r="BH812" s="8"/>
      <c r="BL812" s="8"/>
      <c r="DJ812" s="7"/>
      <c r="DZ812" s="7"/>
      <c r="EV812" s="9"/>
      <c r="EW812" s="9"/>
      <c r="EX812" s="2"/>
    </row>
    <row r="813" spans="2:154" x14ac:dyDescent="0.25">
      <c r="B813" s="16"/>
      <c r="C813" s="16"/>
      <c r="M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J813" s="2"/>
      <c r="AS813" s="7"/>
      <c r="BC813" s="7"/>
      <c r="BH813" s="8"/>
      <c r="BL813" s="8"/>
      <c r="DJ813" s="7"/>
      <c r="DZ813" s="7"/>
      <c r="EV813" s="9"/>
      <c r="EW813" s="9"/>
      <c r="EX813" s="2"/>
    </row>
    <row r="814" spans="2:154" x14ac:dyDescent="0.25">
      <c r="B814" s="16"/>
      <c r="C814" s="16"/>
      <c r="M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J814" s="2"/>
      <c r="AS814" s="7"/>
      <c r="BC814" s="7"/>
      <c r="BH814" s="8"/>
      <c r="BL814" s="8"/>
      <c r="DJ814" s="7"/>
      <c r="DZ814" s="7"/>
      <c r="EV814" s="9"/>
      <c r="EW814" s="9"/>
      <c r="EX814" s="2"/>
    </row>
    <row r="815" spans="2:154" x14ac:dyDescent="0.25">
      <c r="B815" s="16"/>
      <c r="C815" s="16"/>
      <c r="M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J815" s="2"/>
      <c r="AS815" s="7"/>
      <c r="BC815" s="7"/>
      <c r="BH815" s="8"/>
      <c r="BL815" s="8"/>
      <c r="DJ815" s="7"/>
      <c r="DZ815" s="7"/>
      <c r="EV815" s="9"/>
      <c r="EW815" s="9"/>
      <c r="EX815" s="2"/>
    </row>
    <row r="816" spans="2:154" x14ac:dyDescent="0.25">
      <c r="B816" s="16"/>
      <c r="C816" s="16"/>
      <c r="M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J816" s="2"/>
      <c r="AS816" s="7"/>
      <c r="BC816" s="7"/>
      <c r="BH816" s="8"/>
      <c r="BL816" s="8"/>
      <c r="DJ816" s="7"/>
      <c r="DZ816" s="7"/>
      <c r="EV816" s="9"/>
      <c r="EW816" s="9"/>
      <c r="EX816" s="2"/>
    </row>
    <row r="817" spans="2:154" x14ac:dyDescent="0.25">
      <c r="B817" s="16"/>
      <c r="C817" s="16"/>
      <c r="M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J817" s="2"/>
      <c r="AS817" s="7"/>
      <c r="BC817" s="7"/>
      <c r="BH817" s="8"/>
      <c r="BL817" s="8"/>
      <c r="DJ817" s="7"/>
      <c r="DZ817" s="7"/>
      <c r="EV817" s="9"/>
      <c r="EW817" s="9"/>
      <c r="EX817" s="2"/>
    </row>
    <row r="818" spans="2:154" x14ac:dyDescent="0.25">
      <c r="B818" s="16"/>
      <c r="C818" s="16"/>
      <c r="M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J818" s="2"/>
      <c r="AS818" s="7"/>
      <c r="BC818" s="7"/>
      <c r="BH818" s="8"/>
      <c r="BL818" s="8"/>
      <c r="DJ818" s="7"/>
      <c r="DZ818" s="7"/>
      <c r="EV818" s="9"/>
      <c r="EW818" s="9"/>
      <c r="EX818" s="2"/>
    </row>
    <row r="819" spans="2:154" x14ac:dyDescent="0.25">
      <c r="B819" s="16"/>
      <c r="C819" s="16"/>
      <c r="M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J819" s="2"/>
      <c r="AS819" s="7"/>
      <c r="BC819" s="7"/>
      <c r="BH819" s="8"/>
      <c r="BL819" s="8"/>
      <c r="DJ819" s="7"/>
      <c r="DZ819" s="7"/>
      <c r="EV819" s="9"/>
      <c r="EW819" s="9"/>
      <c r="EX819" s="2"/>
    </row>
    <row r="820" spans="2:154" x14ac:dyDescent="0.25">
      <c r="B820" s="16"/>
      <c r="C820" s="16"/>
      <c r="M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J820" s="2"/>
      <c r="AS820" s="7"/>
      <c r="BC820" s="7"/>
      <c r="BH820" s="8"/>
      <c r="BL820" s="8"/>
      <c r="DJ820" s="7"/>
      <c r="DZ820" s="7"/>
      <c r="EV820" s="9"/>
      <c r="EW820" s="9"/>
      <c r="EX820" s="2"/>
    </row>
    <row r="821" spans="2:154" x14ac:dyDescent="0.25">
      <c r="B821" s="16"/>
      <c r="C821" s="16"/>
      <c r="M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J821" s="2"/>
      <c r="AS821" s="7"/>
      <c r="BC821" s="7"/>
      <c r="BH821" s="8"/>
      <c r="BL821" s="8"/>
      <c r="DJ821" s="7"/>
      <c r="DZ821" s="7"/>
      <c r="EV821" s="9"/>
      <c r="EW821" s="9"/>
      <c r="EX821" s="2"/>
    </row>
    <row r="822" spans="2:154" x14ac:dyDescent="0.25">
      <c r="B822" s="16"/>
      <c r="C822" s="16"/>
      <c r="M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J822" s="2"/>
      <c r="AS822" s="7"/>
      <c r="BC822" s="7"/>
      <c r="BH822" s="8"/>
      <c r="BL822" s="8"/>
      <c r="DJ822" s="7"/>
      <c r="DZ822" s="7"/>
      <c r="EV822" s="9"/>
      <c r="EW822" s="9"/>
      <c r="EX822" s="2"/>
    </row>
    <row r="823" spans="2:154" x14ac:dyDescent="0.25">
      <c r="B823" s="16"/>
      <c r="C823" s="16"/>
      <c r="M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J823" s="2"/>
      <c r="AS823" s="7"/>
      <c r="BC823" s="7"/>
      <c r="BH823" s="8"/>
      <c r="BL823" s="8"/>
      <c r="DJ823" s="7"/>
      <c r="DZ823" s="7"/>
      <c r="EV823" s="9"/>
      <c r="EW823" s="9"/>
      <c r="EX823" s="2"/>
    </row>
    <row r="824" spans="2:154" x14ac:dyDescent="0.25">
      <c r="B824" s="16"/>
      <c r="C824" s="16"/>
      <c r="M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J824" s="2"/>
      <c r="AS824" s="7"/>
      <c r="BC824" s="7"/>
      <c r="BH824" s="8"/>
      <c r="BL824" s="8"/>
      <c r="DJ824" s="7"/>
      <c r="DZ824" s="7"/>
      <c r="EV824" s="9"/>
      <c r="EW824" s="9"/>
      <c r="EX824" s="2"/>
    </row>
    <row r="825" spans="2:154" x14ac:dyDescent="0.25">
      <c r="B825" s="16"/>
      <c r="C825" s="16"/>
      <c r="M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J825" s="2"/>
      <c r="AS825" s="7"/>
      <c r="BC825" s="7"/>
      <c r="BH825" s="8"/>
      <c r="BL825" s="8"/>
      <c r="DJ825" s="7"/>
      <c r="DZ825" s="7"/>
      <c r="EV825" s="9"/>
      <c r="EW825" s="9"/>
      <c r="EX825" s="2"/>
    </row>
    <row r="826" spans="2:154" x14ac:dyDescent="0.25">
      <c r="B826" s="16"/>
      <c r="C826" s="16"/>
      <c r="M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J826" s="2"/>
      <c r="AS826" s="7"/>
      <c r="BC826" s="7"/>
      <c r="BH826" s="8"/>
      <c r="BL826" s="8"/>
      <c r="DJ826" s="7"/>
      <c r="DZ826" s="7"/>
      <c r="EV826" s="9"/>
      <c r="EW826" s="9"/>
      <c r="EX826" s="2"/>
    </row>
    <row r="827" spans="2:154" x14ac:dyDescent="0.25">
      <c r="B827" s="16"/>
      <c r="C827" s="16"/>
      <c r="M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J827" s="2"/>
      <c r="AS827" s="7"/>
      <c r="BC827" s="7"/>
      <c r="BH827" s="8"/>
      <c r="BL827" s="8"/>
      <c r="DJ827" s="7"/>
      <c r="DZ827" s="7"/>
      <c r="EV827" s="9"/>
      <c r="EW827" s="9"/>
      <c r="EX827" s="2"/>
    </row>
    <row r="828" spans="2:154" x14ac:dyDescent="0.25">
      <c r="B828" s="16"/>
      <c r="C828" s="16"/>
      <c r="M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J828" s="2"/>
      <c r="AS828" s="7"/>
      <c r="BC828" s="7"/>
      <c r="BH828" s="8"/>
      <c r="BL828" s="8"/>
      <c r="DJ828" s="7"/>
      <c r="DZ828" s="7"/>
      <c r="EV828" s="9"/>
      <c r="EW828" s="9"/>
      <c r="EX828" s="2"/>
    </row>
    <row r="829" spans="2:154" x14ac:dyDescent="0.25">
      <c r="B829" s="16"/>
      <c r="C829" s="16"/>
      <c r="M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J829" s="2"/>
      <c r="AS829" s="7"/>
      <c r="BC829" s="7"/>
      <c r="BH829" s="8"/>
      <c r="BL829" s="8"/>
      <c r="DJ829" s="7"/>
      <c r="DZ829" s="7"/>
      <c r="EV829" s="9"/>
      <c r="EW829" s="9"/>
      <c r="EX829" s="2"/>
    </row>
    <row r="830" spans="2:154" x14ac:dyDescent="0.25">
      <c r="B830" s="16"/>
      <c r="C830" s="16"/>
      <c r="M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J830" s="2"/>
      <c r="AS830" s="7"/>
      <c r="BC830" s="7"/>
      <c r="BH830" s="8"/>
      <c r="BL830" s="8"/>
      <c r="DJ830" s="7"/>
      <c r="DZ830" s="7"/>
      <c r="EV830" s="9"/>
      <c r="EW830" s="9"/>
      <c r="EX830" s="2"/>
    </row>
    <row r="831" spans="2:154" x14ac:dyDescent="0.25">
      <c r="B831" s="16"/>
      <c r="C831" s="16"/>
      <c r="M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J831" s="2"/>
      <c r="AS831" s="7"/>
      <c r="BC831" s="7"/>
      <c r="BH831" s="8"/>
      <c r="BL831" s="8"/>
      <c r="DJ831" s="7"/>
      <c r="DZ831" s="7"/>
      <c r="EV831" s="9"/>
      <c r="EW831" s="9"/>
      <c r="EX831" s="2"/>
    </row>
    <row r="832" spans="2:154" x14ac:dyDescent="0.25">
      <c r="B832" s="16"/>
      <c r="C832" s="16"/>
      <c r="M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J832" s="2"/>
      <c r="AS832" s="7"/>
      <c r="BC832" s="7"/>
      <c r="BH832" s="8"/>
      <c r="BL832" s="8"/>
      <c r="DJ832" s="7"/>
      <c r="DZ832" s="7"/>
      <c r="EV832" s="9"/>
      <c r="EW832" s="9"/>
      <c r="EX832" s="2"/>
    </row>
    <row r="833" spans="2:154" x14ac:dyDescent="0.25">
      <c r="B833" s="16"/>
      <c r="C833" s="16"/>
      <c r="M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J833" s="2"/>
      <c r="AS833" s="7"/>
      <c r="BC833" s="7"/>
      <c r="BH833" s="8"/>
      <c r="BL833" s="8"/>
      <c r="DJ833" s="7"/>
      <c r="DZ833" s="7"/>
      <c r="EV833" s="9"/>
      <c r="EW833" s="9"/>
      <c r="EX833" s="2"/>
    </row>
    <row r="834" spans="2:154" x14ac:dyDescent="0.25">
      <c r="B834" s="16"/>
      <c r="C834" s="16"/>
      <c r="M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J834" s="2"/>
      <c r="AS834" s="7"/>
      <c r="BC834" s="7"/>
      <c r="BH834" s="8"/>
      <c r="BL834" s="8"/>
      <c r="DJ834" s="7"/>
      <c r="DZ834" s="7"/>
      <c r="EV834" s="9"/>
      <c r="EW834" s="9"/>
      <c r="EX834" s="2"/>
    </row>
    <row r="835" spans="2:154" x14ac:dyDescent="0.25">
      <c r="B835" s="16"/>
      <c r="C835" s="16"/>
      <c r="M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J835" s="2"/>
      <c r="AS835" s="7"/>
      <c r="BC835" s="7"/>
      <c r="BH835" s="8"/>
      <c r="BL835" s="8"/>
      <c r="DJ835" s="7"/>
      <c r="DZ835" s="7"/>
      <c r="EV835" s="9"/>
      <c r="EW835" s="9"/>
      <c r="EX835" s="2"/>
    </row>
    <row r="836" spans="2:154" x14ac:dyDescent="0.25">
      <c r="B836" s="16"/>
      <c r="C836" s="16"/>
      <c r="M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J836" s="2"/>
      <c r="AS836" s="7"/>
      <c r="BC836" s="7"/>
      <c r="BH836" s="8"/>
      <c r="BL836" s="8"/>
      <c r="DJ836" s="7"/>
      <c r="DZ836" s="7"/>
      <c r="EV836" s="9"/>
      <c r="EW836" s="9"/>
      <c r="EX836" s="2"/>
    </row>
    <row r="837" spans="2:154" x14ac:dyDescent="0.25">
      <c r="B837" s="16"/>
      <c r="C837" s="16"/>
      <c r="M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J837" s="2"/>
      <c r="AS837" s="7"/>
      <c r="BC837" s="7"/>
      <c r="BH837" s="8"/>
      <c r="BL837" s="8"/>
      <c r="DJ837" s="7"/>
      <c r="DZ837" s="7"/>
      <c r="EV837" s="9"/>
      <c r="EW837" s="9"/>
      <c r="EX837" s="2"/>
    </row>
    <row r="838" spans="2:154" x14ac:dyDescent="0.25">
      <c r="B838" s="16"/>
      <c r="C838" s="16"/>
      <c r="M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J838" s="2"/>
      <c r="AS838" s="7"/>
      <c r="BC838" s="7"/>
      <c r="BH838" s="8"/>
      <c r="BL838" s="8"/>
      <c r="DJ838" s="7"/>
      <c r="DZ838" s="7"/>
      <c r="EV838" s="9"/>
      <c r="EW838" s="9"/>
      <c r="EX838" s="2"/>
    </row>
    <row r="839" spans="2:154" x14ac:dyDescent="0.25">
      <c r="B839" s="16"/>
      <c r="C839" s="16"/>
      <c r="M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J839" s="2"/>
      <c r="AS839" s="7"/>
      <c r="BC839" s="7"/>
      <c r="BH839" s="8"/>
      <c r="BL839" s="8"/>
      <c r="DJ839" s="7"/>
      <c r="DZ839" s="7"/>
      <c r="EV839" s="9"/>
      <c r="EW839" s="9"/>
      <c r="EX839" s="2"/>
    </row>
    <row r="840" spans="2:154" x14ac:dyDescent="0.25">
      <c r="B840" s="16"/>
      <c r="C840" s="16"/>
      <c r="M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J840" s="2"/>
      <c r="AS840" s="7"/>
      <c r="BC840" s="7"/>
      <c r="BH840" s="8"/>
      <c r="BL840" s="8"/>
      <c r="DJ840" s="7"/>
      <c r="DZ840" s="7"/>
      <c r="EV840" s="9"/>
      <c r="EW840" s="9"/>
      <c r="EX840" s="2"/>
    </row>
    <row r="841" spans="2:154" x14ac:dyDescent="0.25">
      <c r="B841" s="16"/>
      <c r="C841" s="16"/>
      <c r="M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J841" s="2"/>
      <c r="AS841" s="7"/>
      <c r="BC841" s="7"/>
      <c r="BH841" s="8"/>
      <c r="BL841" s="8"/>
      <c r="DJ841" s="7"/>
      <c r="DZ841" s="7"/>
      <c r="EV841" s="9"/>
      <c r="EW841" s="9"/>
      <c r="EX841" s="2"/>
    </row>
    <row r="842" spans="2:154" x14ac:dyDescent="0.25">
      <c r="B842" s="16"/>
      <c r="C842" s="16"/>
      <c r="M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J842" s="2"/>
      <c r="AS842" s="7"/>
      <c r="BC842" s="7"/>
      <c r="BH842" s="8"/>
      <c r="BL842" s="8"/>
      <c r="DJ842" s="7"/>
      <c r="DZ842" s="7"/>
      <c r="EV842" s="9"/>
      <c r="EW842" s="9"/>
      <c r="EX842" s="2"/>
    </row>
    <row r="843" spans="2:154" x14ac:dyDescent="0.25">
      <c r="B843" s="16"/>
      <c r="C843" s="16"/>
      <c r="M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J843" s="2"/>
      <c r="AS843" s="7"/>
      <c r="BC843" s="7"/>
      <c r="BH843" s="8"/>
      <c r="BL843" s="8"/>
      <c r="DJ843" s="7"/>
      <c r="DZ843" s="7"/>
      <c r="EV843" s="9"/>
      <c r="EW843" s="9"/>
      <c r="EX843" s="2"/>
    </row>
    <row r="844" spans="2:154" x14ac:dyDescent="0.25">
      <c r="B844" s="16"/>
      <c r="C844" s="16"/>
      <c r="M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J844" s="2"/>
      <c r="AS844" s="7"/>
      <c r="BC844" s="7"/>
      <c r="BH844" s="8"/>
      <c r="BL844" s="8"/>
      <c r="DJ844" s="7"/>
      <c r="DZ844" s="7"/>
      <c r="EV844" s="9"/>
      <c r="EW844" s="9"/>
      <c r="EX844" s="2"/>
    </row>
    <row r="845" spans="2:154" x14ac:dyDescent="0.25">
      <c r="B845" s="16"/>
      <c r="C845" s="16"/>
      <c r="M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J845" s="2"/>
      <c r="AS845" s="7"/>
      <c r="BC845" s="7"/>
      <c r="BH845" s="8"/>
      <c r="BL845" s="8"/>
      <c r="DJ845" s="7"/>
      <c r="DZ845" s="7"/>
      <c r="EV845" s="9"/>
      <c r="EW845" s="9"/>
      <c r="EX845" s="2"/>
    </row>
    <row r="846" spans="2:154" x14ac:dyDescent="0.25">
      <c r="B846" s="16"/>
      <c r="C846" s="16"/>
      <c r="M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J846" s="2"/>
      <c r="AS846" s="7"/>
      <c r="BC846" s="7"/>
      <c r="BH846" s="8"/>
      <c r="BL846" s="8"/>
      <c r="DJ846" s="7"/>
      <c r="DZ846" s="7"/>
      <c r="EV846" s="9"/>
      <c r="EW846" s="9"/>
      <c r="EX846" s="2"/>
    </row>
    <row r="847" spans="2:154" x14ac:dyDescent="0.25">
      <c r="B847" s="16"/>
      <c r="C847" s="16"/>
      <c r="M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J847" s="2"/>
      <c r="AS847" s="7"/>
      <c r="BC847" s="7"/>
      <c r="BH847" s="8"/>
      <c r="BL847" s="8"/>
      <c r="DJ847" s="7"/>
      <c r="DZ847" s="7"/>
      <c r="EV847" s="9"/>
      <c r="EW847" s="9"/>
      <c r="EX847" s="2"/>
    </row>
    <row r="848" spans="2:154" x14ac:dyDescent="0.25">
      <c r="B848" s="16"/>
      <c r="C848" s="16"/>
      <c r="M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J848" s="2"/>
      <c r="AS848" s="7"/>
      <c r="BC848" s="7"/>
      <c r="BH848" s="8"/>
      <c r="BL848" s="8"/>
      <c r="DJ848" s="7"/>
      <c r="DZ848" s="7"/>
      <c r="EV848" s="9"/>
      <c r="EW848" s="9"/>
      <c r="EX848" s="2"/>
    </row>
    <row r="849" spans="2:154" x14ac:dyDescent="0.25">
      <c r="B849" s="16"/>
      <c r="C849" s="16"/>
      <c r="M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J849" s="2"/>
      <c r="AS849" s="7"/>
      <c r="BC849" s="7"/>
      <c r="BH849" s="8"/>
      <c r="BL849" s="8"/>
      <c r="DJ849" s="7"/>
      <c r="DZ849" s="7"/>
      <c r="EV849" s="9"/>
      <c r="EW849" s="9"/>
      <c r="EX849" s="2"/>
    </row>
    <row r="850" spans="2:154" x14ac:dyDescent="0.25">
      <c r="B850" s="16"/>
      <c r="C850" s="16"/>
      <c r="M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J850" s="2"/>
      <c r="AS850" s="7"/>
      <c r="BC850" s="7"/>
      <c r="BH850" s="8"/>
      <c r="BL850" s="8"/>
      <c r="DJ850" s="7"/>
      <c r="DZ850" s="7"/>
      <c r="EV850" s="9"/>
      <c r="EW850" s="9"/>
      <c r="EX850" s="2"/>
    </row>
    <row r="851" spans="2:154" x14ac:dyDescent="0.25">
      <c r="B851" s="16"/>
      <c r="C851" s="16"/>
      <c r="M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J851" s="2"/>
      <c r="AS851" s="7"/>
      <c r="BC851" s="7"/>
      <c r="BH851" s="8"/>
      <c r="BL851" s="8"/>
      <c r="DJ851" s="7"/>
      <c r="DZ851" s="7"/>
      <c r="EV851" s="9"/>
      <c r="EW851" s="9"/>
      <c r="EX851" s="2"/>
    </row>
    <row r="852" spans="2:154" x14ac:dyDescent="0.25">
      <c r="B852" s="16"/>
      <c r="C852" s="16"/>
      <c r="M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J852" s="2"/>
      <c r="AS852" s="7"/>
      <c r="BC852" s="7"/>
      <c r="BH852" s="8"/>
      <c r="BL852" s="8"/>
      <c r="DJ852" s="7"/>
      <c r="DZ852" s="7"/>
      <c r="EV852" s="9"/>
      <c r="EW852" s="9"/>
      <c r="EX852" s="2"/>
    </row>
    <row r="853" spans="2:154" x14ac:dyDescent="0.25">
      <c r="B853" s="16"/>
      <c r="C853" s="16"/>
      <c r="M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J853" s="2"/>
      <c r="AS853" s="7"/>
      <c r="BC853" s="7"/>
      <c r="BH853" s="8"/>
      <c r="BL853" s="8"/>
      <c r="DJ853" s="7"/>
      <c r="DZ853" s="7"/>
      <c r="EV853" s="9"/>
      <c r="EW853" s="9"/>
      <c r="EX853" s="2"/>
    </row>
    <row r="854" spans="2:154" x14ac:dyDescent="0.25">
      <c r="B854" s="16"/>
      <c r="C854" s="16"/>
      <c r="M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J854" s="2"/>
      <c r="AS854" s="7"/>
      <c r="BC854" s="7"/>
      <c r="BH854" s="8"/>
      <c r="BL854" s="8"/>
      <c r="DJ854" s="7"/>
      <c r="DZ854" s="7"/>
      <c r="EV854" s="9"/>
      <c r="EW854" s="9"/>
      <c r="EX854" s="2"/>
    </row>
    <row r="855" spans="2:154" x14ac:dyDescent="0.25">
      <c r="B855" s="16"/>
      <c r="C855" s="16"/>
      <c r="M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J855" s="2"/>
      <c r="AS855" s="7"/>
      <c r="BC855" s="7"/>
      <c r="BH855" s="8"/>
      <c r="BL855" s="8"/>
      <c r="DJ855" s="7"/>
      <c r="DZ855" s="7"/>
      <c r="EV855" s="9"/>
      <c r="EW855" s="9"/>
      <c r="EX855" s="2"/>
    </row>
    <row r="856" spans="2:154" x14ac:dyDescent="0.25">
      <c r="B856" s="16"/>
      <c r="C856" s="16"/>
      <c r="M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J856" s="2"/>
      <c r="AS856" s="7"/>
      <c r="BC856" s="7"/>
      <c r="BH856" s="8"/>
      <c r="BL856" s="8"/>
      <c r="DJ856" s="7"/>
      <c r="DZ856" s="7"/>
      <c r="EV856" s="9"/>
      <c r="EW856" s="9"/>
      <c r="EX856" s="2"/>
    </row>
    <row r="857" spans="2:154" x14ac:dyDescent="0.25">
      <c r="B857" s="16"/>
      <c r="C857" s="16"/>
      <c r="M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J857" s="2"/>
      <c r="AS857" s="7"/>
      <c r="BC857" s="7"/>
      <c r="BH857" s="8"/>
      <c r="BL857" s="8"/>
      <c r="DJ857" s="7"/>
      <c r="DZ857" s="7"/>
      <c r="EV857" s="9"/>
      <c r="EW857" s="9"/>
      <c r="EX857" s="2"/>
    </row>
    <row r="858" spans="2:154" x14ac:dyDescent="0.25">
      <c r="B858" s="16"/>
      <c r="C858" s="16"/>
      <c r="M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J858" s="2"/>
      <c r="AS858" s="7"/>
      <c r="BC858" s="7"/>
      <c r="BH858" s="8"/>
      <c r="BL858" s="8"/>
      <c r="DJ858" s="7"/>
      <c r="DZ858" s="7"/>
      <c r="EV858" s="9"/>
      <c r="EW858" s="9"/>
      <c r="EX858" s="2"/>
    </row>
    <row r="859" spans="2:154" x14ac:dyDescent="0.25">
      <c r="B859" s="16"/>
      <c r="C859" s="16"/>
      <c r="M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J859" s="2"/>
      <c r="AS859" s="7"/>
      <c r="BC859" s="7"/>
      <c r="BH859" s="8"/>
      <c r="BL859" s="8"/>
      <c r="DJ859" s="7"/>
      <c r="DZ859" s="7"/>
      <c r="EV859" s="9"/>
      <c r="EW859" s="9"/>
      <c r="EX859" s="2"/>
    </row>
    <row r="860" spans="2:154" x14ac:dyDescent="0.25">
      <c r="B860" s="16"/>
      <c r="C860" s="16"/>
      <c r="M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J860" s="2"/>
      <c r="AS860" s="7"/>
      <c r="BC860" s="7"/>
      <c r="BH860" s="8"/>
      <c r="BL860" s="8"/>
      <c r="DJ860" s="7"/>
      <c r="DZ860" s="7"/>
      <c r="EV860" s="9"/>
      <c r="EW860" s="9"/>
      <c r="EX860" s="2"/>
    </row>
    <row r="861" spans="2:154" x14ac:dyDescent="0.25">
      <c r="B861" s="16"/>
      <c r="C861" s="16"/>
      <c r="M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J861" s="2"/>
      <c r="AS861" s="7"/>
      <c r="BC861" s="7"/>
      <c r="BH861" s="8"/>
      <c r="BL861" s="8"/>
      <c r="DJ861" s="7"/>
      <c r="DZ861" s="7"/>
      <c r="EV861" s="9"/>
      <c r="EW861" s="9"/>
      <c r="EX861" s="2"/>
    </row>
    <row r="862" spans="2:154" x14ac:dyDescent="0.25">
      <c r="B862" s="16"/>
      <c r="C862" s="16"/>
      <c r="M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J862" s="2"/>
      <c r="AS862" s="7"/>
      <c r="BC862" s="7"/>
      <c r="BH862" s="8"/>
      <c r="BL862" s="8"/>
      <c r="DJ862" s="7"/>
      <c r="DZ862" s="7"/>
      <c r="EV862" s="9"/>
      <c r="EW862" s="9"/>
      <c r="EX862" s="2"/>
    </row>
    <row r="863" spans="2:154" x14ac:dyDescent="0.25">
      <c r="B863" s="16"/>
      <c r="C863" s="16"/>
      <c r="M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J863" s="2"/>
      <c r="AS863" s="7"/>
      <c r="BC863" s="7"/>
      <c r="BH863" s="8"/>
      <c r="BL863" s="8"/>
      <c r="DJ863" s="7"/>
      <c r="DZ863" s="7"/>
      <c r="EV863" s="9"/>
      <c r="EW863" s="9"/>
      <c r="EX863" s="2"/>
    </row>
    <row r="864" spans="2:154" x14ac:dyDescent="0.25">
      <c r="B864" s="16"/>
      <c r="C864" s="16"/>
      <c r="M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J864" s="2"/>
      <c r="AS864" s="7"/>
      <c r="BC864" s="7"/>
      <c r="BH864" s="8"/>
      <c r="BL864" s="8"/>
      <c r="DJ864" s="7"/>
      <c r="DZ864" s="7"/>
      <c r="EV864" s="9"/>
      <c r="EW864" s="9"/>
      <c r="EX864" s="2"/>
    </row>
    <row r="865" spans="2:154" x14ac:dyDescent="0.25">
      <c r="B865" s="16"/>
      <c r="C865" s="16"/>
      <c r="M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J865" s="2"/>
      <c r="AS865" s="7"/>
      <c r="BC865" s="7"/>
      <c r="BH865" s="8"/>
      <c r="BL865" s="8"/>
      <c r="DJ865" s="7"/>
      <c r="DZ865" s="7"/>
      <c r="EV865" s="9"/>
      <c r="EW865" s="9"/>
      <c r="EX865" s="2"/>
    </row>
    <row r="866" spans="2:154" x14ac:dyDescent="0.25">
      <c r="B866" s="16"/>
      <c r="C866" s="16"/>
      <c r="M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J866" s="2"/>
      <c r="AS866" s="7"/>
      <c r="BC866" s="7"/>
      <c r="BH866" s="8"/>
      <c r="BL866" s="8"/>
      <c r="DJ866" s="7"/>
      <c r="DZ866" s="7"/>
      <c r="EV866" s="9"/>
      <c r="EW866" s="9"/>
      <c r="EX866" s="2"/>
    </row>
    <row r="867" spans="2:154" x14ac:dyDescent="0.25">
      <c r="B867" s="16"/>
      <c r="C867" s="16"/>
      <c r="M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J867" s="2"/>
      <c r="AS867" s="7"/>
      <c r="BC867" s="7"/>
      <c r="BH867" s="8"/>
      <c r="BL867" s="8"/>
      <c r="DJ867" s="7"/>
      <c r="DZ867" s="7"/>
      <c r="EV867" s="9"/>
      <c r="EW867" s="9"/>
      <c r="EX867" s="2"/>
    </row>
    <row r="868" spans="2:154" x14ac:dyDescent="0.25">
      <c r="B868" s="16"/>
      <c r="C868" s="16"/>
      <c r="M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J868" s="2"/>
      <c r="AS868" s="7"/>
      <c r="BC868" s="7"/>
      <c r="BH868" s="8"/>
      <c r="BL868" s="8"/>
      <c r="DJ868" s="7"/>
      <c r="DZ868" s="7"/>
      <c r="EV868" s="9"/>
      <c r="EW868" s="9"/>
      <c r="EX868" s="2"/>
    </row>
    <row r="869" spans="2:154" x14ac:dyDescent="0.25">
      <c r="B869" s="16"/>
      <c r="C869" s="16"/>
      <c r="M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J869" s="2"/>
      <c r="AS869" s="7"/>
      <c r="BC869" s="7"/>
      <c r="BH869" s="8"/>
      <c r="BL869" s="8"/>
      <c r="DJ869" s="7"/>
      <c r="DZ869" s="7"/>
      <c r="EV869" s="9"/>
      <c r="EW869" s="9"/>
      <c r="EX869" s="2"/>
    </row>
    <row r="870" spans="2:154" x14ac:dyDescent="0.25">
      <c r="B870" s="16"/>
      <c r="C870" s="16"/>
      <c r="M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J870" s="2"/>
      <c r="AS870" s="7"/>
      <c r="BC870" s="7"/>
      <c r="BH870" s="8"/>
      <c r="BL870" s="8"/>
      <c r="DJ870" s="7"/>
      <c r="DZ870" s="7"/>
      <c r="EV870" s="9"/>
      <c r="EW870" s="9"/>
      <c r="EX870" s="2"/>
    </row>
    <row r="871" spans="2:154" x14ac:dyDescent="0.25">
      <c r="B871" s="16"/>
      <c r="C871" s="16"/>
      <c r="M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J871" s="2"/>
      <c r="AS871" s="7"/>
      <c r="BC871" s="7"/>
      <c r="BH871" s="8"/>
      <c r="BL871" s="8"/>
      <c r="DJ871" s="7"/>
      <c r="DZ871" s="7"/>
      <c r="EV871" s="9"/>
      <c r="EW871" s="9"/>
      <c r="EX871" s="2"/>
    </row>
    <row r="872" spans="2:154" x14ac:dyDescent="0.25">
      <c r="B872" s="16"/>
      <c r="C872" s="16"/>
      <c r="M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J872" s="2"/>
      <c r="AS872" s="7"/>
      <c r="BC872" s="7"/>
      <c r="BH872" s="8"/>
      <c r="BL872" s="8"/>
      <c r="DJ872" s="7"/>
      <c r="DZ872" s="7"/>
      <c r="EV872" s="9"/>
      <c r="EW872" s="9"/>
      <c r="EX872" s="2"/>
    </row>
    <row r="873" spans="2:154" x14ac:dyDescent="0.25">
      <c r="B873" s="16"/>
      <c r="C873" s="16"/>
      <c r="M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J873" s="2"/>
      <c r="AS873" s="7"/>
      <c r="BC873" s="7"/>
      <c r="BH873" s="8"/>
      <c r="BL873" s="8"/>
      <c r="DJ873" s="7"/>
      <c r="DZ873" s="7"/>
      <c r="EV873" s="9"/>
      <c r="EW873" s="9"/>
      <c r="EX873" s="2"/>
    </row>
    <row r="874" spans="2:154" x14ac:dyDescent="0.25">
      <c r="B874" s="16"/>
      <c r="C874" s="16"/>
      <c r="M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J874" s="2"/>
      <c r="AS874" s="7"/>
      <c r="BC874" s="7"/>
      <c r="BH874" s="8"/>
      <c r="BL874" s="8"/>
      <c r="DJ874" s="7"/>
      <c r="DZ874" s="7"/>
      <c r="EV874" s="9"/>
      <c r="EW874" s="9"/>
      <c r="EX874" s="2"/>
    </row>
    <row r="875" spans="2:154" x14ac:dyDescent="0.25">
      <c r="B875" s="16"/>
      <c r="C875" s="16"/>
      <c r="M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J875" s="2"/>
      <c r="AS875" s="7"/>
      <c r="BC875" s="7"/>
      <c r="BH875" s="8"/>
      <c r="BL875" s="8"/>
      <c r="DJ875" s="7"/>
      <c r="DZ875" s="7"/>
      <c r="EV875" s="9"/>
      <c r="EW875" s="9"/>
      <c r="EX875" s="2"/>
    </row>
    <row r="876" spans="2:154" x14ac:dyDescent="0.25">
      <c r="B876" s="16"/>
      <c r="C876" s="16"/>
      <c r="M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J876" s="2"/>
      <c r="AS876" s="7"/>
      <c r="BC876" s="7"/>
      <c r="BH876" s="8"/>
      <c r="BL876" s="8"/>
      <c r="DJ876" s="7"/>
      <c r="DZ876" s="7"/>
      <c r="EV876" s="9"/>
      <c r="EW876" s="9"/>
      <c r="EX876" s="2"/>
    </row>
    <row r="877" spans="2:154" x14ac:dyDescent="0.25">
      <c r="B877" s="16"/>
      <c r="C877" s="16"/>
      <c r="M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J877" s="2"/>
      <c r="AS877" s="7"/>
      <c r="BC877" s="7"/>
      <c r="BH877" s="8"/>
      <c r="BL877" s="8"/>
      <c r="DJ877" s="7"/>
      <c r="DZ877" s="7"/>
      <c r="EV877" s="9"/>
      <c r="EW877" s="9"/>
      <c r="EX877" s="2"/>
    </row>
    <row r="878" spans="2:154" x14ac:dyDescent="0.25">
      <c r="B878" s="16"/>
      <c r="C878" s="16"/>
      <c r="M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J878" s="2"/>
      <c r="AS878" s="7"/>
      <c r="BC878" s="7"/>
      <c r="BH878" s="8"/>
      <c r="BL878" s="8"/>
      <c r="DJ878" s="7"/>
      <c r="DZ878" s="7"/>
      <c r="EV878" s="9"/>
      <c r="EW878" s="9"/>
      <c r="EX878" s="2"/>
    </row>
    <row r="879" spans="2:154" x14ac:dyDescent="0.25">
      <c r="B879" s="16"/>
      <c r="C879" s="16"/>
      <c r="M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J879" s="2"/>
      <c r="AS879" s="7"/>
      <c r="BC879" s="7"/>
      <c r="BH879" s="8"/>
      <c r="BL879" s="8"/>
      <c r="DJ879" s="7"/>
      <c r="DZ879" s="7"/>
      <c r="EV879" s="9"/>
      <c r="EW879" s="9"/>
      <c r="EX879" s="2"/>
    </row>
    <row r="880" spans="2:154" x14ac:dyDescent="0.25">
      <c r="B880" s="16"/>
      <c r="C880" s="16"/>
      <c r="M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J880" s="2"/>
      <c r="AS880" s="7"/>
      <c r="BC880" s="7"/>
      <c r="BH880" s="8"/>
      <c r="BL880" s="8"/>
      <c r="DJ880" s="7"/>
      <c r="DZ880" s="7"/>
      <c r="EV880" s="9"/>
      <c r="EW880" s="9"/>
      <c r="EX880" s="2"/>
    </row>
    <row r="881" spans="2:154" x14ac:dyDescent="0.25">
      <c r="B881" s="16"/>
      <c r="C881" s="16"/>
      <c r="M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J881" s="2"/>
      <c r="AS881" s="7"/>
      <c r="BC881" s="7"/>
      <c r="BH881" s="8"/>
      <c r="BL881" s="8"/>
      <c r="DJ881" s="7"/>
      <c r="DZ881" s="7"/>
      <c r="EV881" s="9"/>
      <c r="EW881" s="9"/>
      <c r="EX881" s="2"/>
    </row>
    <row r="882" spans="2:154" x14ac:dyDescent="0.25">
      <c r="B882" s="16"/>
      <c r="C882" s="16"/>
      <c r="M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J882" s="2"/>
      <c r="AS882" s="7"/>
      <c r="BC882" s="7"/>
      <c r="BH882" s="8"/>
      <c r="BL882" s="8"/>
      <c r="DJ882" s="7"/>
      <c r="DZ882" s="7"/>
      <c r="EV882" s="9"/>
      <c r="EW882" s="9"/>
      <c r="EX882" s="2"/>
    </row>
    <row r="883" spans="2:154" x14ac:dyDescent="0.25">
      <c r="B883" s="16"/>
      <c r="C883" s="16"/>
      <c r="M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J883" s="2"/>
      <c r="AS883" s="7"/>
      <c r="BC883" s="7"/>
      <c r="BH883" s="8"/>
      <c r="BL883" s="8"/>
      <c r="DJ883" s="7"/>
      <c r="DZ883" s="7"/>
      <c r="EV883" s="9"/>
      <c r="EW883" s="9"/>
      <c r="EX883" s="2"/>
    </row>
    <row r="884" spans="2:154" x14ac:dyDescent="0.25">
      <c r="B884" s="16"/>
      <c r="C884" s="16"/>
      <c r="M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J884" s="2"/>
      <c r="AS884" s="7"/>
      <c r="BC884" s="7"/>
      <c r="BH884" s="8"/>
      <c r="BL884" s="8"/>
      <c r="DJ884" s="7"/>
      <c r="DZ884" s="7"/>
      <c r="EV884" s="9"/>
      <c r="EW884" s="9"/>
      <c r="EX884" s="2"/>
    </row>
    <row r="885" spans="2:154" x14ac:dyDescent="0.25">
      <c r="B885" s="16"/>
      <c r="C885" s="16"/>
      <c r="M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J885" s="2"/>
      <c r="AS885" s="7"/>
      <c r="BC885" s="7"/>
      <c r="BH885" s="8"/>
      <c r="BL885" s="8"/>
      <c r="DJ885" s="7"/>
      <c r="DZ885" s="7"/>
      <c r="EV885" s="9"/>
      <c r="EW885" s="9"/>
      <c r="EX885" s="2"/>
    </row>
    <row r="886" spans="2:154" x14ac:dyDescent="0.25">
      <c r="B886" s="16"/>
      <c r="C886" s="16"/>
      <c r="M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J886" s="2"/>
      <c r="AS886" s="7"/>
      <c r="BC886" s="7"/>
      <c r="BH886" s="8"/>
      <c r="BL886" s="8"/>
      <c r="DJ886" s="7"/>
      <c r="DZ886" s="7"/>
      <c r="EV886" s="9"/>
      <c r="EW886" s="9"/>
      <c r="EX886" s="2"/>
    </row>
    <row r="887" spans="2:154" x14ac:dyDescent="0.25">
      <c r="B887" s="16"/>
      <c r="C887" s="16"/>
      <c r="M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J887" s="2"/>
      <c r="AS887" s="7"/>
      <c r="BC887" s="7"/>
      <c r="BH887" s="8"/>
      <c r="BL887" s="8"/>
      <c r="DJ887" s="7"/>
      <c r="DZ887" s="7"/>
      <c r="EV887" s="9"/>
      <c r="EW887" s="9"/>
      <c r="EX887" s="2"/>
    </row>
    <row r="888" spans="2:154" x14ac:dyDescent="0.25">
      <c r="B888" s="16"/>
      <c r="C888" s="16"/>
      <c r="M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J888" s="2"/>
      <c r="AS888" s="7"/>
      <c r="BC888" s="7"/>
      <c r="BH888" s="8"/>
      <c r="BL888" s="8"/>
      <c r="DJ888" s="7"/>
      <c r="DZ888" s="7"/>
      <c r="EV888" s="9"/>
      <c r="EW888" s="9"/>
      <c r="EX888" s="2"/>
    </row>
    <row r="889" spans="2:154" x14ac:dyDescent="0.25">
      <c r="B889" s="16"/>
      <c r="C889" s="16"/>
      <c r="M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J889" s="2"/>
      <c r="AS889" s="7"/>
      <c r="BC889" s="7"/>
      <c r="BH889" s="8"/>
      <c r="BL889" s="8"/>
      <c r="DJ889" s="7"/>
      <c r="DZ889" s="7"/>
      <c r="EV889" s="9"/>
      <c r="EW889" s="9"/>
      <c r="EX889" s="2"/>
    </row>
    <row r="890" spans="2:154" x14ac:dyDescent="0.25">
      <c r="B890" s="16"/>
      <c r="C890" s="16"/>
      <c r="M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J890" s="2"/>
      <c r="AS890" s="7"/>
      <c r="BC890" s="7"/>
      <c r="BH890" s="8"/>
      <c r="BL890" s="8"/>
      <c r="DJ890" s="7"/>
      <c r="DZ890" s="7"/>
      <c r="EV890" s="9"/>
      <c r="EW890" s="9"/>
      <c r="EX890" s="2"/>
    </row>
    <row r="891" spans="2:154" x14ac:dyDescent="0.25">
      <c r="B891" s="16"/>
      <c r="C891" s="16"/>
      <c r="M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J891" s="2"/>
      <c r="AS891" s="7"/>
      <c r="BC891" s="7"/>
      <c r="BH891" s="8"/>
      <c r="BL891" s="8"/>
      <c r="DJ891" s="7"/>
      <c r="DZ891" s="7"/>
      <c r="EV891" s="9"/>
      <c r="EW891" s="9"/>
      <c r="EX891" s="2"/>
    </row>
    <row r="892" spans="2:154" x14ac:dyDescent="0.25">
      <c r="B892" s="16"/>
      <c r="C892" s="16"/>
      <c r="M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J892" s="2"/>
      <c r="AS892" s="7"/>
      <c r="BC892" s="7"/>
      <c r="BH892" s="8"/>
      <c r="BL892" s="8"/>
      <c r="DJ892" s="7"/>
      <c r="DZ892" s="7"/>
      <c r="EV892" s="9"/>
      <c r="EW892" s="9"/>
      <c r="EX892" s="2"/>
    </row>
    <row r="893" spans="2:154" x14ac:dyDescent="0.25">
      <c r="B893" s="16"/>
      <c r="C893" s="16"/>
      <c r="M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J893" s="2"/>
      <c r="AS893" s="7"/>
      <c r="BC893" s="7"/>
      <c r="BH893" s="8"/>
      <c r="BL893" s="8"/>
      <c r="DJ893" s="7"/>
      <c r="DZ893" s="7"/>
      <c r="EV893" s="9"/>
      <c r="EW893" s="9"/>
      <c r="EX893" s="2"/>
    </row>
    <row r="894" spans="2:154" x14ac:dyDescent="0.25">
      <c r="B894" s="16"/>
      <c r="C894" s="16"/>
      <c r="M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J894" s="2"/>
      <c r="AS894" s="7"/>
      <c r="BC894" s="7"/>
      <c r="BH894" s="8"/>
      <c r="BL894" s="8"/>
      <c r="DJ894" s="7"/>
      <c r="DZ894" s="7"/>
      <c r="EV894" s="9"/>
      <c r="EW894" s="9"/>
      <c r="EX894" s="2"/>
    </row>
    <row r="895" spans="2:154" x14ac:dyDescent="0.25">
      <c r="B895" s="16"/>
      <c r="C895" s="16"/>
      <c r="M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J895" s="2"/>
      <c r="AS895" s="7"/>
      <c r="BC895" s="7"/>
      <c r="BH895" s="8"/>
      <c r="BL895" s="8"/>
      <c r="DJ895" s="7"/>
      <c r="DZ895" s="7"/>
      <c r="EV895" s="9"/>
      <c r="EW895" s="9"/>
      <c r="EX895" s="2"/>
    </row>
    <row r="896" spans="2:154" x14ac:dyDescent="0.25">
      <c r="B896" s="16"/>
      <c r="C896" s="16"/>
      <c r="M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J896" s="2"/>
      <c r="AS896" s="7"/>
      <c r="BC896" s="7"/>
      <c r="BH896" s="8"/>
      <c r="BL896" s="8"/>
      <c r="DJ896" s="7"/>
      <c r="DZ896" s="7"/>
      <c r="EV896" s="9"/>
      <c r="EW896" s="9"/>
      <c r="EX896" s="2"/>
    </row>
    <row r="897" spans="2:154" x14ac:dyDescent="0.25">
      <c r="B897" s="16"/>
      <c r="C897" s="16"/>
      <c r="M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J897" s="2"/>
      <c r="AS897" s="7"/>
      <c r="BC897" s="7"/>
      <c r="BH897" s="8"/>
      <c r="BL897" s="8"/>
      <c r="DJ897" s="7"/>
      <c r="DZ897" s="7"/>
      <c r="EV897" s="9"/>
      <c r="EW897" s="9"/>
      <c r="EX897" s="2"/>
    </row>
    <row r="898" spans="2:154" x14ac:dyDescent="0.25">
      <c r="B898" s="16"/>
      <c r="C898" s="16"/>
      <c r="M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J898" s="2"/>
      <c r="AS898" s="7"/>
      <c r="BC898" s="7"/>
      <c r="BH898" s="8"/>
      <c r="BL898" s="8"/>
      <c r="DJ898" s="7"/>
      <c r="DZ898" s="7"/>
      <c r="EV898" s="9"/>
      <c r="EW898" s="9"/>
      <c r="EX898" s="2"/>
    </row>
    <row r="899" spans="2:154" x14ac:dyDescent="0.25">
      <c r="B899" s="16"/>
      <c r="C899" s="16"/>
      <c r="M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J899" s="2"/>
      <c r="AS899" s="7"/>
      <c r="BC899" s="7"/>
      <c r="BH899" s="8"/>
      <c r="BL899" s="8"/>
      <c r="DJ899" s="7"/>
      <c r="DZ899" s="7"/>
      <c r="EV899" s="9"/>
      <c r="EW899" s="9"/>
      <c r="EX899" s="2"/>
    </row>
    <row r="900" spans="2:154" x14ac:dyDescent="0.25">
      <c r="B900" s="16"/>
      <c r="C900" s="16"/>
      <c r="M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J900" s="2"/>
      <c r="AS900" s="7"/>
      <c r="BC900" s="7"/>
      <c r="BH900" s="8"/>
      <c r="BL900" s="8"/>
      <c r="DJ900" s="7"/>
      <c r="DZ900" s="7"/>
      <c r="EV900" s="9"/>
      <c r="EW900" s="9"/>
      <c r="EX900" s="2"/>
    </row>
    <row r="901" spans="2:154" x14ac:dyDescent="0.25">
      <c r="B901" s="16"/>
      <c r="C901" s="16"/>
      <c r="M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J901" s="2"/>
      <c r="AS901" s="7"/>
      <c r="BC901" s="7"/>
      <c r="BH901" s="8"/>
      <c r="BL901" s="8"/>
      <c r="DJ901" s="7"/>
      <c r="DZ901" s="7"/>
      <c r="EV901" s="9"/>
      <c r="EW901" s="9"/>
      <c r="EX901" s="2"/>
    </row>
    <row r="902" spans="2:154" x14ac:dyDescent="0.25">
      <c r="B902" s="16"/>
      <c r="C902" s="16"/>
      <c r="M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J902" s="2"/>
      <c r="AS902" s="7"/>
      <c r="BC902" s="7"/>
      <c r="BH902" s="8"/>
      <c r="BL902" s="8"/>
      <c r="DJ902" s="7"/>
      <c r="DZ902" s="7"/>
      <c r="EV902" s="9"/>
      <c r="EW902" s="9"/>
      <c r="EX902" s="2"/>
    </row>
    <row r="903" spans="2:154" x14ac:dyDescent="0.25">
      <c r="B903" s="16"/>
      <c r="C903" s="16"/>
      <c r="M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J903" s="2"/>
      <c r="AS903" s="7"/>
      <c r="BC903" s="7"/>
      <c r="BH903" s="8"/>
      <c r="BL903" s="8"/>
      <c r="DJ903" s="7"/>
      <c r="DZ903" s="7"/>
      <c r="EV903" s="9"/>
      <c r="EW903" s="9"/>
      <c r="EX903" s="2"/>
    </row>
    <row r="904" spans="2:154" x14ac:dyDescent="0.25">
      <c r="B904" s="16"/>
      <c r="C904" s="16"/>
      <c r="M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J904" s="2"/>
      <c r="AS904" s="7"/>
      <c r="BC904" s="7"/>
      <c r="BH904" s="8"/>
      <c r="BL904" s="8"/>
      <c r="DJ904" s="7"/>
      <c r="DZ904" s="7"/>
      <c r="EV904" s="9"/>
      <c r="EW904" s="9"/>
      <c r="EX904" s="2"/>
    </row>
    <row r="905" spans="2:154" x14ac:dyDescent="0.25">
      <c r="B905" s="16"/>
      <c r="C905" s="16"/>
      <c r="M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J905" s="2"/>
      <c r="AS905" s="7"/>
      <c r="BC905" s="7"/>
      <c r="BH905" s="8"/>
      <c r="BL905" s="8"/>
      <c r="DJ905" s="7"/>
      <c r="DZ905" s="7"/>
      <c r="EV905" s="9"/>
      <c r="EW905" s="9"/>
      <c r="EX905" s="2"/>
    </row>
    <row r="906" spans="2:154" x14ac:dyDescent="0.25">
      <c r="B906" s="16"/>
      <c r="C906" s="16"/>
      <c r="M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J906" s="2"/>
      <c r="AS906" s="7"/>
      <c r="BC906" s="7"/>
      <c r="BH906" s="8"/>
      <c r="BL906" s="8"/>
      <c r="DJ906" s="7"/>
      <c r="DZ906" s="7"/>
      <c r="EV906" s="9"/>
      <c r="EW906" s="9"/>
      <c r="EX906" s="2"/>
    </row>
    <row r="907" spans="2:154" x14ac:dyDescent="0.25">
      <c r="B907" s="16"/>
      <c r="C907" s="16"/>
      <c r="M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J907" s="2"/>
      <c r="AS907" s="7"/>
      <c r="BC907" s="7"/>
      <c r="BH907" s="8"/>
      <c r="BL907" s="8"/>
      <c r="DJ907" s="7"/>
      <c r="DZ907" s="7"/>
      <c r="EV907" s="9"/>
      <c r="EW907" s="9"/>
      <c r="EX907" s="2"/>
    </row>
    <row r="908" spans="2:154" x14ac:dyDescent="0.25">
      <c r="B908" s="16"/>
      <c r="C908" s="16"/>
      <c r="M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J908" s="2"/>
      <c r="AS908" s="7"/>
      <c r="BC908" s="7"/>
      <c r="BH908" s="8"/>
      <c r="BL908" s="8"/>
      <c r="DJ908" s="7"/>
      <c r="DZ908" s="7"/>
      <c r="EV908" s="9"/>
      <c r="EW908" s="9"/>
      <c r="EX908" s="2"/>
    </row>
    <row r="909" spans="2:154" x14ac:dyDescent="0.25">
      <c r="B909" s="16"/>
      <c r="C909" s="16"/>
      <c r="M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J909" s="2"/>
      <c r="AS909" s="7"/>
      <c r="BC909" s="7"/>
      <c r="BH909" s="8"/>
      <c r="BL909" s="8"/>
      <c r="DJ909" s="7"/>
      <c r="DZ909" s="7"/>
      <c r="EV909" s="9"/>
      <c r="EW909" s="9"/>
      <c r="EX909" s="2"/>
    </row>
    <row r="910" spans="2:154" x14ac:dyDescent="0.25">
      <c r="B910" s="16"/>
      <c r="C910" s="16"/>
      <c r="M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J910" s="2"/>
      <c r="AS910" s="7"/>
      <c r="BC910" s="7"/>
      <c r="BH910" s="8"/>
      <c r="BL910" s="8"/>
      <c r="DJ910" s="7"/>
      <c r="DZ910" s="7"/>
      <c r="EV910" s="9"/>
      <c r="EW910" s="9"/>
      <c r="EX910" s="2"/>
    </row>
    <row r="911" spans="2:154" x14ac:dyDescent="0.25">
      <c r="B911" s="16"/>
      <c r="C911" s="16"/>
      <c r="M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J911" s="2"/>
      <c r="AS911" s="7"/>
      <c r="BC911" s="7"/>
      <c r="BH911" s="8"/>
      <c r="BL911" s="8"/>
      <c r="DJ911" s="7"/>
      <c r="DZ911" s="7"/>
      <c r="EV911" s="9"/>
      <c r="EW911" s="9"/>
      <c r="EX911" s="2"/>
    </row>
    <row r="912" spans="2:154" x14ac:dyDescent="0.25">
      <c r="B912" s="16"/>
      <c r="C912" s="16"/>
      <c r="M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J912" s="2"/>
      <c r="AS912" s="7"/>
      <c r="BC912" s="7"/>
      <c r="BH912" s="8"/>
      <c r="BL912" s="8"/>
      <c r="DJ912" s="7"/>
      <c r="DZ912" s="7"/>
      <c r="EV912" s="9"/>
      <c r="EW912" s="9"/>
      <c r="EX912" s="2"/>
    </row>
    <row r="913" spans="2:154" x14ac:dyDescent="0.25">
      <c r="B913" s="16"/>
      <c r="C913" s="16"/>
      <c r="M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J913" s="2"/>
      <c r="AS913" s="7"/>
      <c r="BC913" s="7"/>
      <c r="BH913" s="8"/>
      <c r="BL913" s="8"/>
      <c r="DJ913" s="7"/>
      <c r="DZ913" s="7"/>
      <c r="EV913" s="9"/>
      <c r="EW913" s="9"/>
      <c r="EX913" s="2"/>
    </row>
    <row r="914" spans="2:154" x14ac:dyDescent="0.25">
      <c r="B914" s="16"/>
      <c r="C914" s="16"/>
      <c r="M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J914" s="2"/>
      <c r="AS914" s="7"/>
      <c r="BC914" s="7"/>
      <c r="BH914" s="8"/>
      <c r="BL914" s="8"/>
      <c r="DJ914" s="7"/>
      <c r="DZ914" s="7"/>
      <c r="EV914" s="9"/>
      <c r="EW914" s="9"/>
      <c r="EX914" s="2"/>
    </row>
    <row r="915" spans="2:154" x14ac:dyDescent="0.25">
      <c r="B915" s="16"/>
      <c r="C915" s="16"/>
      <c r="M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J915" s="2"/>
      <c r="AS915" s="7"/>
      <c r="BC915" s="7"/>
      <c r="BH915" s="8"/>
      <c r="BL915" s="8"/>
      <c r="DJ915" s="7"/>
      <c r="DZ915" s="7"/>
      <c r="EV915" s="9"/>
      <c r="EW915" s="9"/>
      <c r="EX915" s="2"/>
    </row>
    <row r="916" spans="2:154" x14ac:dyDescent="0.25">
      <c r="B916" s="16"/>
      <c r="C916" s="16"/>
      <c r="M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J916" s="2"/>
      <c r="AS916" s="7"/>
      <c r="BC916" s="7"/>
      <c r="BH916" s="8"/>
      <c r="BL916" s="8"/>
      <c r="DJ916" s="7"/>
      <c r="DZ916" s="7"/>
      <c r="EV916" s="9"/>
      <c r="EW916" s="9"/>
      <c r="EX916" s="2"/>
    </row>
    <row r="917" spans="2:154" x14ac:dyDescent="0.25">
      <c r="B917" s="16"/>
      <c r="C917" s="16"/>
      <c r="M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J917" s="2"/>
      <c r="AS917" s="7"/>
      <c r="BC917" s="7"/>
      <c r="BH917" s="8"/>
      <c r="BL917" s="8"/>
      <c r="DJ917" s="7"/>
      <c r="DZ917" s="7"/>
      <c r="EV917" s="9"/>
      <c r="EW917" s="9"/>
      <c r="EX917" s="2"/>
    </row>
    <row r="918" spans="2:154" x14ac:dyDescent="0.25">
      <c r="B918" s="16"/>
      <c r="C918" s="16"/>
      <c r="M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J918" s="2"/>
      <c r="AS918" s="7"/>
      <c r="BC918" s="7"/>
      <c r="BH918" s="8"/>
      <c r="BL918" s="8"/>
      <c r="DJ918" s="7"/>
      <c r="DZ918" s="7"/>
      <c r="EV918" s="9"/>
      <c r="EW918" s="9"/>
      <c r="EX918" s="2"/>
    </row>
    <row r="919" spans="2:154" x14ac:dyDescent="0.25">
      <c r="B919" s="16"/>
      <c r="C919" s="16"/>
      <c r="M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J919" s="2"/>
      <c r="AS919" s="7"/>
      <c r="BC919" s="7"/>
      <c r="BH919" s="8"/>
      <c r="BL919" s="8"/>
      <c r="DJ919" s="7"/>
      <c r="DZ919" s="7"/>
      <c r="EV919" s="9"/>
      <c r="EW919" s="9"/>
      <c r="EX919" s="2"/>
    </row>
    <row r="920" spans="2:154" x14ac:dyDescent="0.25">
      <c r="B920" s="16"/>
      <c r="C920" s="16"/>
      <c r="M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J920" s="2"/>
      <c r="AS920" s="7"/>
      <c r="BC920" s="7"/>
      <c r="BH920" s="8"/>
      <c r="BL920" s="8"/>
      <c r="DJ920" s="7"/>
      <c r="DZ920" s="7"/>
      <c r="EV920" s="9"/>
      <c r="EW920" s="9"/>
      <c r="EX920" s="2"/>
    </row>
    <row r="921" spans="2:154" x14ac:dyDescent="0.25">
      <c r="B921" s="16"/>
      <c r="C921" s="16"/>
      <c r="M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J921" s="2"/>
      <c r="AS921" s="7"/>
      <c r="BC921" s="7"/>
      <c r="BH921" s="8"/>
      <c r="BL921" s="8"/>
      <c r="DJ921" s="7"/>
      <c r="DZ921" s="7"/>
      <c r="EV921" s="9"/>
      <c r="EW921" s="9"/>
      <c r="EX921" s="2"/>
    </row>
    <row r="922" spans="2:154" x14ac:dyDescent="0.25">
      <c r="B922" s="16"/>
      <c r="C922" s="16"/>
      <c r="M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J922" s="2"/>
      <c r="AS922" s="7"/>
      <c r="BC922" s="7"/>
      <c r="BH922" s="8"/>
      <c r="BL922" s="8"/>
      <c r="DJ922" s="7"/>
      <c r="DZ922" s="7"/>
      <c r="EV922" s="9"/>
      <c r="EW922" s="9"/>
      <c r="EX922" s="2"/>
    </row>
    <row r="923" spans="2:154" x14ac:dyDescent="0.25">
      <c r="B923" s="16"/>
      <c r="C923" s="16"/>
      <c r="M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J923" s="2"/>
      <c r="AS923" s="7"/>
      <c r="BC923" s="7"/>
      <c r="BH923" s="8"/>
      <c r="BL923" s="8"/>
      <c r="DJ923" s="7"/>
      <c r="DZ923" s="7"/>
      <c r="EV923" s="9"/>
      <c r="EW923" s="9"/>
      <c r="EX923" s="2"/>
    </row>
    <row r="924" spans="2:154" x14ac:dyDescent="0.25">
      <c r="B924" s="16"/>
      <c r="C924" s="16"/>
      <c r="M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J924" s="2"/>
      <c r="AS924" s="7"/>
      <c r="BC924" s="7"/>
      <c r="BH924" s="8"/>
      <c r="BL924" s="8"/>
      <c r="DJ924" s="7"/>
      <c r="DZ924" s="7"/>
      <c r="EV924" s="9"/>
      <c r="EW924" s="9"/>
      <c r="EX924" s="2"/>
    </row>
    <row r="925" spans="2:154" x14ac:dyDescent="0.25">
      <c r="B925" s="16"/>
      <c r="C925" s="16"/>
      <c r="M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J925" s="2"/>
      <c r="AS925" s="7"/>
      <c r="BC925" s="7"/>
      <c r="BH925" s="8"/>
      <c r="BL925" s="8"/>
      <c r="DJ925" s="7"/>
      <c r="DZ925" s="7"/>
      <c r="EV925" s="9"/>
      <c r="EW925" s="9"/>
      <c r="EX925" s="2"/>
    </row>
    <row r="926" spans="2:154" x14ac:dyDescent="0.25">
      <c r="B926" s="16"/>
      <c r="C926" s="16"/>
      <c r="M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J926" s="2"/>
      <c r="AS926" s="7"/>
      <c r="BC926" s="7"/>
      <c r="BH926" s="8"/>
      <c r="BL926" s="8"/>
      <c r="DJ926" s="7"/>
      <c r="DZ926" s="7"/>
      <c r="EV926" s="9"/>
      <c r="EW926" s="9"/>
      <c r="EX926" s="2"/>
    </row>
    <row r="927" spans="2:154" x14ac:dyDescent="0.25">
      <c r="B927" s="16"/>
      <c r="C927" s="16"/>
      <c r="M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J927" s="2"/>
      <c r="AS927" s="7"/>
      <c r="BC927" s="7"/>
      <c r="BH927" s="8"/>
      <c r="BL927" s="8"/>
      <c r="DJ927" s="7"/>
      <c r="DZ927" s="7"/>
      <c r="EV927" s="9"/>
      <c r="EW927" s="9"/>
      <c r="EX927" s="2"/>
    </row>
    <row r="928" spans="2:154" x14ac:dyDescent="0.25">
      <c r="B928" s="16"/>
      <c r="C928" s="16"/>
      <c r="M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J928" s="2"/>
      <c r="AS928" s="7"/>
      <c r="BC928" s="7"/>
      <c r="BH928" s="8"/>
      <c r="BL928" s="8"/>
      <c r="DJ928" s="7"/>
      <c r="DZ928" s="7"/>
      <c r="EV928" s="9"/>
      <c r="EW928" s="9"/>
      <c r="EX928" s="2"/>
    </row>
    <row r="929" spans="2:154" x14ac:dyDescent="0.25">
      <c r="B929" s="16"/>
      <c r="C929" s="16"/>
      <c r="M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J929" s="2"/>
      <c r="AS929" s="7"/>
      <c r="BC929" s="7"/>
      <c r="BH929" s="8"/>
      <c r="BL929" s="8"/>
      <c r="DJ929" s="7"/>
      <c r="DZ929" s="7"/>
      <c r="EV929" s="9"/>
      <c r="EW929" s="9"/>
      <c r="EX929" s="2"/>
    </row>
    <row r="930" spans="2:154" x14ac:dyDescent="0.25">
      <c r="B930" s="16"/>
      <c r="C930" s="16"/>
      <c r="M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J930" s="2"/>
      <c r="AS930" s="7"/>
      <c r="BC930" s="7"/>
      <c r="BH930" s="8"/>
      <c r="BL930" s="8"/>
      <c r="DJ930" s="7"/>
      <c r="DZ930" s="7"/>
      <c r="EV930" s="9"/>
      <c r="EW930" s="9"/>
      <c r="EX930" s="2"/>
    </row>
    <row r="931" spans="2:154" x14ac:dyDescent="0.25">
      <c r="B931" s="16"/>
      <c r="C931" s="16"/>
      <c r="M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J931" s="2"/>
      <c r="AS931" s="7"/>
      <c r="BC931" s="7"/>
      <c r="BH931" s="8"/>
      <c r="BL931" s="8"/>
      <c r="DJ931" s="7"/>
      <c r="DZ931" s="7"/>
      <c r="EV931" s="9"/>
      <c r="EW931" s="9"/>
      <c r="EX931" s="2"/>
    </row>
    <row r="932" spans="2:154" x14ac:dyDescent="0.25">
      <c r="B932" s="16"/>
      <c r="C932" s="16"/>
      <c r="M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J932" s="2"/>
      <c r="AS932" s="7"/>
      <c r="BC932" s="7"/>
      <c r="BH932" s="8"/>
      <c r="BL932" s="8"/>
      <c r="DJ932" s="7"/>
      <c r="DZ932" s="7"/>
      <c r="EV932" s="9"/>
      <c r="EW932" s="9"/>
      <c r="EX932" s="2"/>
    </row>
    <row r="933" spans="2:154" x14ac:dyDescent="0.25">
      <c r="B933" s="16"/>
      <c r="C933" s="16"/>
      <c r="M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J933" s="2"/>
      <c r="AS933" s="7"/>
      <c r="BC933" s="7"/>
      <c r="BH933" s="8"/>
      <c r="BL933" s="8"/>
      <c r="DJ933" s="7"/>
      <c r="DZ933" s="7"/>
      <c r="EV933" s="9"/>
      <c r="EW933" s="9"/>
      <c r="EX933" s="2"/>
    </row>
    <row r="934" spans="2:154" x14ac:dyDescent="0.25">
      <c r="B934" s="16"/>
      <c r="C934" s="16"/>
      <c r="M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J934" s="2"/>
      <c r="AS934" s="7"/>
      <c r="BC934" s="7"/>
      <c r="BH934" s="8"/>
      <c r="BL934" s="8"/>
      <c r="DJ934" s="7"/>
      <c r="DZ934" s="7"/>
      <c r="EV934" s="9"/>
      <c r="EW934" s="9"/>
      <c r="EX934" s="2"/>
    </row>
    <row r="935" spans="2:154" x14ac:dyDescent="0.25">
      <c r="B935" s="16"/>
      <c r="C935" s="16"/>
      <c r="M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J935" s="2"/>
      <c r="AS935" s="7"/>
      <c r="BC935" s="7"/>
      <c r="BH935" s="8"/>
      <c r="BL935" s="8"/>
      <c r="DJ935" s="7"/>
      <c r="DZ935" s="7"/>
      <c r="EV935" s="9"/>
      <c r="EW935" s="9"/>
      <c r="EX935" s="2"/>
    </row>
    <row r="936" spans="2:154" x14ac:dyDescent="0.25">
      <c r="B936" s="16"/>
      <c r="C936" s="16"/>
      <c r="M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J936" s="2"/>
      <c r="AS936" s="7"/>
      <c r="BC936" s="7"/>
      <c r="BH936" s="8"/>
      <c r="BL936" s="8"/>
      <c r="DJ936" s="7"/>
      <c r="DZ936" s="7"/>
      <c r="EV936" s="9"/>
      <c r="EW936" s="9"/>
      <c r="EX936" s="2"/>
    </row>
    <row r="937" spans="2:154" x14ac:dyDescent="0.25">
      <c r="B937" s="16"/>
      <c r="C937" s="16"/>
      <c r="M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J937" s="2"/>
      <c r="AS937" s="7"/>
      <c r="BC937" s="7"/>
      <c r="BH937" s="8"/>
      <c r="BL937" s="8"/>
      <c r="DJ937" s="7"/>
      <c r="DZ937" s="7"/>
      <c r="EV937" s="9"/>
      <c r="EW937" s="9"/>
      <c r="EX937" s="2"/>
    </row>
    <row r="938" spans="2:154" x14ac:dyDescent="0.25">
      <c r="B938" s="16"/>
      <c r="C938" s="16"/>
      <c r="M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J938" s="2"/>
      <c r="AS938" s="7"/>
      <c r="BC938" s="7"/>
      <c r="BH938" s="8"/>
      <c r="BL938" s="8"/>
      <c r="DJ938" s="7"/>
      <c r="DZ938" s="7"/>
      <c r="EV938" s="9"/>
      <c r="EW938" s="9"/>
      <c r="EX938" s="2"/>
    </row>
    <row r="939" spans="2:154" x14ac:dyDescent="0.25">
      <c r="B939" s="16"/>
      <c r="C939" s="16"/>
      <c r="M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J939" s="2"/>
      <c r="AS939" s="7"/>
      <c r="BC939" s="7"/>
      <c r="BH939" s="8"/>
      <c r="BL939" s="8"/>
      <c r="DJ939" s="7"/>
      <c r="DZ939" s="7"/>
      <c r="EV939" s="9"/>
      <c r="EW939" s="9"/>
      <c r="EX939" s="2"/>
    </row>
    <row r="940" spans="2:154" x14ac:dyDescent="0.25">
      <c r="B940" s="16"/>
      <c r="C940" s="16"/>
      <c r="M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J940" s="2"/>
      <c r="AS940" s="7"/>
      <c r="BC940" s="7"/>
      <c r="BH940" s="8"/>
      <c r="BL940" s="8"/>
      <c r="DJ940" s="7"/>
      <c r="DZ940" s="7"/>
      <c r="EV940" s="9"/>
      <c r="EW940" s="9"/>
      <c r="EX940" s="2"/>
    </row>
    <row r="941" spans="2:154" x14ac:dyDescent="0.25">
      <c r="B941" s="16"/>
      <c r="C941" s="16"/>
      <c r="M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J941" s="2"/>
      <c r="AS941" s="7"/>
      <c r="BC941" s="7"/>
      <c r="BH941" s="8"/>
      <c r="BL941" s="8"/>
      <c r="DJ941" s="7"/>
      <c r="DZ941" s="7"/>
      <c r="EV941" s="9"/>
      <c r="EW941" s="9"/>
      <c r="EX941" s="2"/>
    </row>
    <row r="942" spans="2:154" x14ac:dyDescent="0.25">
      <c r="B942" s="16"/>
      <c r="C942" s="16"/>
      <c r="M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J942" s="2"/>
      <c r="AS942" s="7"/>
      <c r="BC942" s="7"/>
      <c r="BH942" s="8"/>
      <c r="BL942" s="8"/>
      <c r="DJ942" s="7"/>
      <c r="DZ942" s="7"/>
      <c r="EV942" s="9"/>
      <c r="EW942" s="9"/>
      <c r="EX942" s="2"/>
    </row>
    <row r="943" spans="2:154" x14ac:dyDescent="0.25">
      <c r="B943" s="16"/>
      <c r="C943" s="16"/>
      <c r="M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J943" s="2"/>
      <c r="AS943" s="7"/>
      <c r="BC943" s="7"/>
      <c r="BH943" s="8"/>
      <c r="BL943" s="8"/>
      <c r="DJ943" s="7"/>
      <c r="DZ943" s="7"/>
      <c r="EV943" s="9"/>
      <c r="EW943" s="9"/>
      <c r="EX943" s="2"/>
    </row>
    <row r="944" spans="2:154" x14ac:dyDescent="0.25">
      <c r="B944" s="16"/>
      <c r="C944" s="16"/>
      <c r="M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J944" s="2"/>
      <c r="AS944" s="7"/>
      <c r="BC944" s="7"/>
      <c r="BH944" s="8"/>
      <c r="BL944" s="8"/>
      <c r="DJ944" s="7"/>
      <c r="DZ944" s="7"/>
      <c r="EV944" s="9"/>
      <c r="EW944" s="9"/>
      <c r="EX944" s="2"/>
    </row>
    <row r="945" spans="2:154" x14ac:dyDescent="0.25">
      <c r="B945" s="16"/>
      <c r="C945" s="16"/>
      <c r="M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J945" s="2"/>
      <c r="AS945" s="7"/>
      <c r="BC945" s="7"/>
      <c r="BH945" s="8"/>
      <c r="BL945" s="8"/>
      <c r="DJ945" s="7"/>
      <c r="DZ945" s="7"/>
      <c r="EV945" s="9"/>
      <c r="EW945" s="9"/>
      <c r="EX945" s="2"/>
    </row>
    <row r="946" spans="2:154" x14ac:dyDescent="0.25">
      <c r="B946" s="16"/>
      <c r="C946" s="16"/>
      <c r="M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J946" s="2"/>
      <c r="AS946" s="7"/>
      <c r="BC946" s="7"/>
      <c r="BH946" s="8"/>
      <c r="BL946" s="8"/>
      <c r="DJ946" s="7"/>
      <c r="DZ946" s="7"/>
      <c r="EV946" s="9"/>
      <c r="EW946" s="9"/>
      <c r="EX946" s="2"/>
    </row>
    <row r="947" spans="2:154" x14ac:dyDescent="0.25">
      <c r="B947" s="16"/>
      <c r="C947" s="16"/>
      <c r="M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J947" s="2"/>
      <c r="AS947" s="7"/>
      <c r="BC947" s="7"/>
      <c r="BH947" s="8"/>
      <c r="BL947" s="8"/>
      <c r="DJ947" s="7"/>
      <c r="DZ947" s="7"/>
      <c r="EV947" s="9"/>
      <c r="EW947" s="9"/>
      <c r="EX947" s="2"/>
    </row>
    <row r="948" spans="2:154" x14ac:dyDescent="0.25">
      <c r="B948" s="16"/>
      <c r="C948" s="16"/>
      <c r="M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J948" s="2"/>
      <c r="AS948" s="7"/>
      <c r="BC948" s="7"/>
      <c r="BH948" s="8"/>
      <c r="BL948" s="8"/>
      <c r="DJ948" s="7"/>
      <c r="DZ948" s="7"/>
      <c r="EV948" s="9"/>
      <c r="EW948" s="9"/>
      <c r="EX948" s="2"/>
    </row>
    <row r="949" spans="2:154" x14ac:dyDescent="0.25">
      <c r="B949" s="16"/>
      <c r="C949" s="16"/>
      <c r="M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J949" s="2"/>
      <c r="AS949" s="7"/>
      <c r="BC949" s="7"/>
      <c r="BH949" s="8"/>
      <c r="BL949" s="8"/>
      <c r="DJ949" s="7"/>
      <c r="DZ949" s="7"/>
      <c r="EV949" s="9"/>
      <c r="EW949" s="9"/>
      <c r="EX949" s="2"/>
    </row>
    <row r="950" spans="2:154" x14ac:dyDescent="0.25">
      <c r="B950" s="16"/>
      <c r="C950" s="16"/>
      <c r="M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J950" s="2"/>
      <c r="AS950" s="7"/>
      <c r="BC950" s="7"/>
      <c r="BH950" s="8"/>
      <c r="BL950" s="8"/>
      <c r="DJ950" s="7"/>
      <c r="DZ950" s="7"/>
      <c r="EV950" s="9"/>
      <c r="EW950" s="9"/>
      <c r="EX950" s="2"/>
    </row>
    <row r="951" spans="2:154" x14ac:dyDescent="0.25">
      <c r="B951" s="16"/>
      <c r="C951" s="16"/>
      <c r="M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J951" s="2"/>
      <c r="AS951" s="7"/>
      <c r="BC951" s="7"/>
      <c r="BH951" s="8"/>
      <c r="BL951" s="8"/>
      <c r="DJ951" s="7"/>
      <c r="DZ951" s="7"/>
      <c r="EV951" s="9"/>
      <c r="EW951" s="9"/>
      <c r="EX951" s="2"/>
    </row>
    <row r="952" spans="2:154" x14ac:dyDescent="0.25">
      <c r="B952" s="16"/>
      <c r="C952" s="16"/>
      <c r="M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J952" s="2"/>
      <c r="AS952" s="7"/>
      <c r="BC952" s="7"/>
      <c r="BH952" s="8"/>
      <c r="BL952" s="8"/>
      <c r="DJ952" s="7"/>
      <c r="DZ952" s="7"/>
      <c r="EV952" s="9"/>
      <c r="EW952" s="9"/>
      <c r="EX952" s="2"/>
    </row>
    <row r="953" spans="2:154" x14ac:dyDescent="0.25">
      <c r="B953" s="16"/>
      <c r="C953" s="16"/>
      <c r="M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J953" s="2"/>
      <c r="AS953" s="7"/>
      <c r="BC953" s="7"/>
      <c r="BH953" s="8"/>
      <c r="BL953" s="8"/>
      <c r="DJ953" s="7"/>
      <c r="DZ953" s="7"/>
      <c r="EV953" s="9"/>
      <c r="EW953" s="9"/>
      <c r="EX953" s="2"/>
    </row>
    <row r="954" spans="2:154" x14ac:dyDescent="0.25">
      <c r="B954" s="16"/>
      <c r="C954" s="16"/>
      <c r="M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J954" s="2"/>
      <c r="AS954" s="7"/>
      <c r="BC954" s="7"/>
      <c r="BH954" s="8"/>
      <c r="BL954" s="8"/>
      <c r="DJ954" s="7"/>
      <c r="DZ954" s="7"/>
      <c r="EV954" s="9"/>
      <c r="EW954" s="9"/>
      <c r="EX954" s="2"/>
    </row>
    <row r="955" spans="2:154" x14ac:dyDescent="0.25">
      <c r="B955" s="16"/>
      <c r="C955" s="16"/>
      <c r="M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J955" s="2"/>
      <c r="AS955" s="7"/>
      <c r="BC955" s="7"/>
      <c r="BH955" s="8"/>
      <c r="BL955" s="8"/>
      <c r="DJ955" s="7"/>
      <c r="DZ955" s="7"/>
      <c r="EV955" s="9"/>
      <c r="EW955" s="9"/>
      <c r="EX955" s="2"/>
    </row>
    <row r="956" spans="2:154" x14ac:dyDescent="0.25">
      <c r="B956" s="16"/>
      <c r="C956" s="16"/>
      <c r="M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J956" s="2"/>
      <c r="AS956" s="7"/>
      <c r="BC956" s="7"/>
      <c r="BH956" s="8"/>
      <c r="BL956" s="8"/>
      <c r="DJ956" s="7"/>
      <c r="DZ956" s="7"/>
      <c r="EV956" s="9"/>
      <c r="EW956" s="9"/>
      <c r="EX956" s="2"/>
    </row>
    <row r="957" spans="2:154" x14ac:dyDescent="0.25">
      <c r="B957" s="16"/>
      <c r="C957" s="16"/>
      <c r="M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J957" s="2"/>
      <c r="AS957" s="7"/>
      <c r="BC957" s="7"/>
      <c r="BH957" s="8"/>
      <c r="BL957" s="8"/>
      <c r="DJ957" s="7"/>
      <c r="DZ957" s="7"/>
      <c r="EV957" s="9"/>
      <c r="EW957" s="9"/>
      <c r="EX957" s="2"/>
    </row>
    <row r="958" spans="2:154" x14ac:dyDescent="0.25">
      <c r="B958" s="16"/>
      <c r="C958" s="16"/>
      <c r="M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J958" s="2"/>
      <c r="AS958" s="7"/>
      <c r="BC958" s="7"/>
      <c r="BH958" s="8"/>
      <c r="BL958" s="8"/>
      <c r="DJ958" s="7"/>
      <c r="DZ958" s="7"/>
      <c r="EV958" s="9"/>
      <c r="EW958" s="9"/>
      <c r="EX958" s="2"/>
    </row>
    <row r="959" spans="2:154" x14ac:dyDescent="0.25">
      <c r="B959" s="16"/>
      <c r="C959" s="16"/>
      <c r="M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J959" s="2"/>
      <c r="AS959" s="7"/>
      <c r="BC959" s="7"/>
      <c r="BH959" s="8"/>
      <c r="BL959" s="8"/>
      <c r="DJ959" s="7"/>
      <c r="DZ959" s="7"/>
      <c r="EV959" s="9"/>
      <c r="EW959" s="9"/>
      <c r="EX959" s="2"/>
    </row>
    <row r="960" spans="2:154" x14ac:dyDescent="0.25">
      <c r="B960" s="16"/>
      <c r="C960" s="16"/>
      <c r="M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J960" s="2"/>
      <c r="AS960" s="7"/>
      <c r="BC960" s="7"/>
      <c r="BH960" s="8"/>
      <c r="BL960" s="8"/>
      <c r="DJ960" s="7"/>
      <c r="DZ960" s="7"/>
      <c r="EV960" s="9"/>
      <c r="EW960" s="9"/>
      <c r="EX960" s="2"/>
    </row>
    <row r="961" spans="2:154" x14ac:dyDescent="0.25">
      <c r="B961" s="16"/>
      <c r="C961" s="16"/>
      <c r="M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J961" s="2"/>
      <c r="AS961" s="7"/>
      <c r="BC961" s="7"/>
      <c r="BH961" s="8"/>
      <c r="BL961" s="8"/>
      <c r="DJ961" s="7"/>
      <c r="DZ961" s="7"/>
      <c r="EV961" s="9"/>
      <c r="EW961" s="9"/>
      <c r="EX961" s="2"/>
    </row>
    <row r="962" spans="2:154" x14ac:dyDescent="0.25">
      <c r="B962" s="16"/>
      <c r="C962" s="16"/>
      <c r="M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J962" s="2"/>
      <c r="AS962" s="7"/>
      <c r="BC962" s="7"/>
      <c r="BH962" s="8"/>
      <c r="BL962" s="8"/>
      <c r="DJ962" s="7"/>
      <c r="DZ962" s="7"/>
      <c r="EV962" s="9"/>
      <c r="EW962" s="9"/>
      <c r="EX962" s="2"/>
    </row>
    <row r="963" spans="2:154" x14ac:dyDescent="0.25">
      <c r="B963" s="16"/>
      <c r="C963" s="16"/>
      <c r="M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J963" s="2"/>
      <c r="AS963" s="7"/>
      <c r="BC963" s="7"/>
      <c r="BH963" s="8"/>
      <c r="BL963" s="8"/>
      <c r="DJ963" s="7"/>
      <c r="DZ963" s="7"/>
      <c r="EV963" s="9"/>
      <c r="EW963" s="9"/>
      <c r="EX963" s="2"/>
    </row>
    <row r="964" spans="2:154" x14ac:dyDescent="0.25">
      <c r="B964" s="16"/>
      <c r="C964" s="16"/>
      <c r="M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J964" s="2"/>
      <c r="AS964" s="7"/>
      <c r="BC964" s="7"/>
      <c r="BH964" s="8"/>
      <c r="BL964" s="8"/>
      <c r="DJ964" s="7"/>
      <c r="DZ964" s="7"/>
      <c r="EV964" s="9"/>
      <c r="EW964" s="9"/>
      <c r="EX964" s="2"/>
    </row>
    <row r="965" spans="2:154" x14ac:dyDescent="0.25">
      <c r="B965" s="16"/>
      <c r="C965" s="16"/>
      <c r="M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J965" s="2"/>
      <c r="AS965" s="7"/>
      <c r="BC965" s="7"/>
      <c r="BH965" s="8"/>
      <c r="BL965" s="8"/>
      <c r="DJ965" s="7"/>
      <c r="DZ965" s="7"/>
      <c r="EV965" s="9"/>
      <c r="EW965" s="9"/>
      <c r="EX965" s="2"/>
    </row>
    <row r="966" spans="2:154" x14ac:dyDescent="0.25">
      <c r="B966" s="16"/>
      <c r="C966" s="16"/>
      <c r="M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J966" s="2"/>
      <c r="AS966" s="7"/>
      <c r="BC966" s="7"/>
      <c r="BH966" s="8"/>
      <c r="BL966" s="8"/>
      <c r="DJ966" s="7"/>
      <c r="DZ966" s="7"/>
      <c r="EV966" s="9"/>
      <c r="EW966" s="9"/>
      <c r="EX966" s="2"/>
    </row>
    <row r="967" spans="2:154" x14ac:dyDescent="0.25">
      <c r="B967" s="16"/>
      <c r="C967" s="16"/>
      <c r="M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J967" s="2"/>
      <c r="AS967" s="7"/>
      <c r="BC967" s="7"/>
      <c r="BH967" s="8"/>
      <c r="BL967" s="8"/>
      <c r="DJ967" s="7"/>
      <c r="DZ967" s="7"/>
      <c r="EV967" s="9"/>
      <c r="EW967" s="9"/>
      <c r="EX967" s="2"/>
    </row>
    <row r="968" spans="2:154" x14ac:dyDescent="0.25">
      <c r="B968" s="16"/>
      <c r="C968" s="16"/>
      <c r="M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J968" s="2"/>
      <c r="AS968" s="7"/>
      <c r="BC968" s="7"/>
      <c r="BH968" s="8"/>
      <c r="BL968" s="8"/>
      <c r="DJ968" s="7"/>
      <c r="DZ968" s="7"/>
      <c r="EV968" s="9"/>
      <c r="EW968" s="9"/>
      <c r="EX968" s="2"/>
    </row>
    <row r="969" spans="2:154" x14ac:dyDescent="0.25">
      <c r="B969" s="16"/>
      <c r="C969" s="16"/>
      <c r="M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J969" s="2"/>
      <c r="AS969" s="7"/>
      <c r="BC969" s="7"/>
      <c r="BH969" s="8"/>
      <c r="BL969" s="8"/>
      <c r="DJ969" s="7"/>
      <c r="DZ969" s="7"/>
      <c r="EV969" s="9"/>
      <c r="EW969" s="9"/>
      <c r="EX969" s="2"/>
    </row>
    <row r="970" spans="2:154" x14ac:dyDescent="0.25">
      <c r="B970" s="16"/>
      <c r="C970" s="16"/>
      <c r="M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J970" s="2"/>
      <c r="AS970" s="7"/>
      <c r="BC970" s="7"/>
      <c r="BH970" s="8"/>
      <c r="BL970" s="8"/>
      <c r="DJ970" s="7"/>
      <c r="DZ970" s="7"/>
      <c r="EV970" s="9"/>
      <c r="EW970" s="9"/>
      <c r="EX970" s="2"/>
    </row>
    <row r="971" spans="2:154" x14ac:dyDescent="0.25">
      <c r="B971" s="16"/>
      <c r="C971" s="16"/>
      <c r="M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J971" s="2"/>
      <c r="AS971" s="7"/>
      <c r="BC971" s="7"/>
      <c r="BH971" s="8"/>
      <c r="BL971" s="8"/>
      <c r="DJ971" s="7"/>
      <c r="DZ971" s="7"/>
      <c r="EV971" s="9"/>
      <c r="EW971" s="9"/>
      <c r="EX971" s="2"/>
    </row>
    <row r="972" spans="2:154" x14ac:dyDescent="0.25">
      <c r="B972" s="16"/>
      <c r="C972" s="16"/>
      <c r="M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J972" s="2"/>
      <c r="AS972" s="7"/>
      <c r="BC972" s="7"/>
      <c r="BH972" s="8"/>
      <c r="BL972" s="8"/>
      <c r="DJ972" s="7"/>
      <c r="DZ972" s="7"/>
      <c r="EV972" s="9"/>
      <c r="EW972" s="9"/>
      <c r="EX972" s="2"/>
    </row>
    <row r="973" spans="2:154" x14ac:dyDescent="0.25">
      <c r="B973" s="16"/>
      <c r="C973" s="16"/>
      <c r="M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J973" s="2"/>
      <c r="AS973" s="7"/>
      <c r="BC973" s="7"/>
      <c r="BH973" s="8"/>
      <c r="BL973" s="8"/>
      <c r="DJ973" s="7"/>
      <c r="DZ973" s="7"/>
      <c r="EV973" s="9"/>
      <c r="EW973" s="9"/>
      <c r="EX973" s="2"/>
    </row>
    <row r="974" spans="2:154" x14ac:dyDescent="0.25">
      <c r="B974" s="16"/>
      <c r="C974" s="16"/>
      <c r="M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J974" s="2"/>
      <c r="AS974" s="7"/>
      <c r="BC974" s="7"/>
      <c r="BH974" s="8"/>
      <c r="BL974" s="8"/>
      <c r="DJ974" s="7"/>
      <c r="DZ974" s="7"/>
      <c r="EV974" s="9"/>
      <c r="EW974" s="9"/>
      <c r="EX974" s="2"/>
    </row>
    <row r="975" spans="2:154" x14ac:dyDescent="0.25">
      <c r="B975" s="16"/>
      <c r="C975" s="16"/>
      <c r="M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J975" s="2"/>
      <c r="AS975" s="7"/>
      <c r="BC975" s="7"/>
      <c r="BH975" s="8"/>
      <c r="BL975" s="8"/>
      <c r="DJ975" s="7"/>
      <c r="DZ975" s="7"/>
      <c r="EV975" s="9"/>
      <c r="EW975" s="9"/>
      <c r="EX975" s="2"/>
    </row>
    <row r="976" spans="2:154" x14ac:dyDescent="0.25">
      <c r="B976" s="16"/>
      <c r="C976" s="16"/>
      <c r="M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J976" s="2"/>
      <c r="AS976" s="7"/>
      <c r="BC976" s="7"/>
      <c r="BH976" s="8"/>
      <c r="BL976" s="8"/>
      <c r="DJ976" s="7"/>
      <c r="DZ976" s="7"/>
      <c r="EV976" s="9"/>
      <c r="EW976" s="9"/>
      <c r="EX976" s="2"/>
    </row>
    <row r="977" spans="2:154" x14ac:dyDescent="0.25">
      <c r="B977" s="16"/>
      <c r="C977" s="16"/>
      <c r="M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J977" s="2"/>
      <c r="AS977" s="7"/>
      <c r="BC977" s="7"/>
      <c r="BH977" s="8"/>
      <c r="BL977" s="8"/>
      <c r="DJ977" s="7"/>
      <c r="DZ977" s="7"/>
      <c r="EV977" s="9"/>
      <c r="EW977" s="9"/>
      <c r="EX977" s="2"/>
    </row>
    <row r="978" spans="2:154" x14ac:dyDescent="0.25">
      <c r="B978" s="16"/>
      <c r="C978" s="16"/>
      <c r="M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J978" s="2"/>
      <c r="AS978" s="7"/>
      <c r="BC978" s="7"/>
      <c r="BH978" s="8"/>
      <c r="BL978" s="8"/>
      <c r="DJ978" s="7"/>
      <c r="DZ978" s="7"/>
      <c r="EV978" s="9"/>
      <c r="EW978" s="9"/>
      <c r="EX978" s="2"/>
    </row>
    <row r="979" spans="2:154" x14ac:dyDescent="0.25">
      <c r="B979" s="16"/>
      <c r="C979" s="16"/>
      <c r="M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J979" s="2"/>
      <c r="AS979" s="7"/>
      <c r="BC979" s="7"/>
      <c r="BH979" s="8"/>
      <c r="BL979" s="8"/>
      <c r="DJ979" s="7"/>
      <c r="DZ979" s="7"/>
      <c r="EV979" s="9"/>
      <c r="EW979" s="9"/>
      <c r="EX979" s="2"/>
    </row>
    <row r="980" spans="2:154" x14ac:dyDescent="0.25">
      <c r="B980" s="16"/>
      <c r="C980" s="16"/>
      <c r="M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J980" s="2"/>
      <c r="AS980" s="7"/>
      <c r="BC980" s="7"/>
      <c r="BH980" s="8"/>
      <c r="BL980" s="8"/>
      <c r="DJ980" s="7"/>
      <c r="DZ980" s="7"/>
      <c r="EV980" s="9"/>
      <c r="EW980" s="9"/>
      <c r="EX980" s="2"/>
    </row>
    <row r="981" spans="2:154" x14ac:dyDescent="0.25">
      <c r="B981" s="16"/>
      <c r="C981" s="16"/>
      <c r="M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J981" s="2"/>
      <c r="AS981" s="7"/>
      <c r="BC981" s="7"/>
      <c r="BH981" s="8"/>
      <c r="BL981" s="8"/>
      <c r="DJ981" s="7"/>
      <c r="DZ981" s="7"/>
      <c r="EV981" s="9"/>
      <c r="EW981" s="9"/>
      <c r="EX981" s="2"/>
    </row>
    <row r="982" spans="2:154" x14ac:dyDescent="0.25">
      <c r="B982" s="16"/>
      <c r="C982" s="16"/>
      <c r="M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J982" s="2"/>
      <c r="AS982" s="7"/>
      <c r="BC982" s="7"/>
      <c r="BH982" s="8"/>
      <c r="BL982" s="8"/>
      <c r="DJ982" s="7"/>
      <c r="DZ982" s="7"/>
      <c r="EV982" s="9"/>
      <c r="EW982" s="9"/>
      <c r="EX982" s="2"/>
    </row>
    <row r="983" spans="2:154" x14ac:dyDescent="0.25">
      <c r="B983" s="16"/>
      <c r="C983" s="16"/>
      <c r="M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J983" s="2"/>
      <c r="AS983" s="7"/>
      <c r="BC983" s="7"/>
      <c r="BH983" s="8"/>
      <c r="BL983" s="8"/>
      <c r="DJ983" s="7"/>
      <c r="DZ983" s="7"/>
      <c r="EV983" s="9"/>
      <c r="EW983" s="9"/>
      <c r="EX983" s="2"/>
    </row>
    <row r="984" spans="2:154" x14ac:dyDescent="0.25">
      <c r="B984" s="16"/>
      <c r="C984" s="16"/>
      <c r="M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J984" s="2"/>
      <c r="AS984" s="7"/>
      <c r="BC984" s="7"/>
      <c r="BH984" s="8"/>
      <c r="BL984" s="8"/>
      <c r="DJ984" s="7"/>
      <c r="DZ984" s="7"/>
      <c r="EV984" s="9"/>
      <c r="EW984" s="9"/>
      <c r="EX984" s="2"/>
    </row>
    <row r="985" spans="2:154" x14ac:dyDescent="0.25">
      <c r="B985" s="16"/>
      <c r="C985" s="16"/>
      <c r="M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J985" s="2"/>
      <c r="AS985" s="7"/>
      <c r="BC985" s="7"/>
      <c r="BH985" s="8"/>
      <c r="BL985" s="8"/>
      <c r="DJ985" s="7"/>
      <c r="DZ985" s="7"/>
      <c r="EV985" s="9"/>
      <c r="EW985" s="9"/>
      <c r="EX985" s="2"/>
    </row>
    <row r="986" spans="2:154" x14ac:dyDescent="0.25">
      <c r="B986" s="16"/>
      <c r="C986" s="16"/>
      <c r="M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J986" s="2"/>
      <c r="AS986" s="7"/>
      <c r="BC986" s="7"/>
      <c r="BH986" s="8"/>
      <c r="BL986" s="8"/>
      <c r="DJ986" s="7"/>
      <c r="DZ986" s="7"/>
      <c r="EV986" s="9"/>
      <c r="EW986" s="9"/>
      <c r="EX986" s="2"/>
    </row>
    <row r="987" spans="2:154" x14ac:dyDescent="0.25">
      <c r="B987" s="16"/>
      <c r="C987" s="16"/>
      <c r="M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J987" s="2"/>
      <c r="AS987" s="7"/>
      <c r="BC987" s="7"/>
      <c r="BH987" s="8"/>
      <c r="BL987" s="8"/>
      <c r="DJ987" s="7"/>
      <c r="DZ987" s="7"/>
      <c r="EV987" s="9"/>
      <c r="EW987" s="9"/>
      <c r="EX987" s="2"/>
    </row>
    <row r="988" spans="2:154" x14ac:dyDescent="0.25">
      <c r="B988" s="16"/>
      <c r="C988" s="16"/>
      <c r="M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J988" s="2"/>
      <c r="AS988" s="7"/>
      <c r="BC988" s="7"/>
      <c r="BH988" s="8"/>
      <c r="BL988" s="8"/>
      <c r="DJ988" s="7"/>
      <c r="DZ988" s="7"/>
      <c r="EV988" s="9"/>
      <c r="EW988" s="9"/>
      <c r="EX988" s="2"/>
    </row>
    <row r="989" spans="2:154" x14ac:dyDescent="0.25">
      <c r="B989" s="16"/>
      <c r="C989" s="16"/>
      <c r="M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J989" s="2"/>
      <c r="AS989" s="7"/>
      <c r="BC989" s="7"/>
      <c r="BH989" s="8"/>
      <c r="BL989" s="8"/>
      <c r="DJ989" s="7"/>
      <c r="DZ989" s="7"/>
      <c r="EV989" s="9"/>
      <c r="EW989" s="9"/>
      <c r="EX989" s="2"/>
    </row>
    <row r="990" spans="2:154" x14ac:dyDescent="0.25">
      <c r="B990" s="16"/>
      <c r="C990" s="16"/>
      <c r="M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J990" s="2"/>
      <c r="AS990" s="7"/>
      <c r="BC990" s="7"/>
      <c r="BH990" s="8"/>
      <c r="BL990" s="8"/>
      <c r="DJ990" s="7"/>
      <c r="DZ990" s="7"/>
      <c r="EV990" s="9"/>
      <c r="EW990" s="9"/>
      <c r="EX990" s="2"/>
    </row>
    <row r="991" spans="2:154" x14ac:dyDescent="0.25">
      <c r="B991" s="16"/>
      <c r="C991" s="16"/>
      <c r="M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J991" s="2"/>
      <c r="AS991" s="7"/>
      <c r="BC991" s="7"/>
      <c r="BH991" s="8"/>
      <c r="BL991" s="8"/>
      <c r="DJ991" s="7"/>
      <c r="DZ991" s="7"/>
      <c r="EV991" s="9"/>
      <c r="EW991" s="9"/>
      <c r="EX991" s="2"/>
    </row>
    <row r="992" spans="2:154" x14ac:dyDescent="0.25">
      <c r="B992" s="16"/>
      <c r="C992" s="16"/>
      <c r="M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J992" s="2"/>
      <c r="AS992" s="7"/>
      <c r="BC992" s="7"/>
      <c r="BH992" s="8"/>
      <c r="BL992" s="8"/>
      <c r="DJ992" s="7"/>
      <c r="DZ992" s="7"/>
      <c r="EV992" s="9"/>
      <c r="EW992" s="9"/>
      <c r="EX992" s="2"/>
    </row>
    <row r="993" spans="2:154" x14ac:dyDescent="0.25">
      <c r="B993" s="16"/>
      <c r="C993" s="16"/>
      <c r="M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J993" s="2"/>
      <c r="AS993" s="7"/>
      <c r="BC993" s="7"/>
      <c r="BH993" s="8"/>
      <c r="BL993" s="8"/>
      <c r="DJ993" s="7"/>
      <c r="DZ993" s="7"/>
      <c r="EV993" s="9"/>
      <c r="EW993" s="9"/>
      <c r="EX993" s="2"/>
    </row>
    <row r="994" spans="2:154" x14ac:dyDescent="0.25">
      <c r="B994" s="16"/>
      <c r="C994" s="16"/>
      <c r="M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J994" s="2"/>
      <c r="AS994" s="7"/>
      <c r="BC994" s="7"/>
      <c r="BH994" s="8"/>
      <c r="BL994" s="8"/>
      <c r="DJ994" s="7"/>
      <c r="DZ994" s="7"/>
      <c r="EV994" s="9"/>
      <c r="EW994" s="9"/>
      <c r="EX994" s="2"/>
    </row>
    <row r="995" spans="2:154" x14ac:dyDescent="0.25">
      <c r="B995" s="16"/>
      <c r="C995" s="16"/>
      <c r="M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J995" s="2"/>
      <c r="AS995" s="7"/>
      <c r="BC995" s="7"/>
      <c r="BH995" s="8"/>
      <c r="BL995" s="8"/>
      <c r="DJ995" s="7"/>
      <c r="DZ995" s="7"/>
      <c r="EV995" s="9"/>
      <c r="EW995" s="9"/>
      <c r="EX995" s="2"/>
    </row>
    <row r="996" spans="2:154" x14ac:dyDescent="0.25">
      <c r="B996" s="16"/>
      <c r="C996" s="16"/>
      <c r="M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J996" s="2"/>
      <c r="AS996" s="7"/>
      <c r="BC996" s="7"/>
      <c r="BH996" s="8"/>
      <c r="BL996" s="8"/>
      <c r="DJ996" s="7"/>
      <c r="DZ996" s="7"/>
      <c r="EV996" s="9"/>
      <c r="EW996" s="9"/>
      <c r="EX996" s="2"/>
    </row>
    <row r="997" spans="2:154" x14ac:dyDescent="0.25">
      <c r="B997" s="16"/>
      <c r="C997" s="16"/>
      <c r="M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J997" s="2"/>
      <c r="AS997" s="7"/>
      <c r="BC997" s="7"/>
      <c r="BH997" s="8"/>
      <c r="BL997" s="8"/>
      <c r="DJ997" s="7"/>
      <c r="DZ997" s="7"/>
      <c r="EV997" s="9"/>
      <c r="EW997" s="9"/>
      <c r="EX997" s="2"/>
    </row>
    <row r="998" spans="2:154" x14ac:dyDescent="0.25">
      <c r="B998" s="16"/>
      <c r="C998" s="16"/>
      <c r="M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J998" s="2"/>
      <c r="AS998" s="7"/>
      <c r="BC998" s="7"/>
      <c r="BH998" s="8"/>
      <c r="BL998" s="8"/>
      <c r="DJ998" s="7"/>
      <c r="DZ998" s="7"/>
      <c r="EV998" s="9"/>
      <c r="EW998" s="9"/>
      <c r="EX998" s="2"/>
    </row>
    <row r="999" spans="2:154" x14ac:dyDescent="0.25">
      <c r="B999" s="16"/>
      <c r="C999" s="16"/>
      <c r="M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J999" s="2"/>
      <c r="AS999" s="7"/>
      <c r="BC999" s="7"/>
      <c r="BH999" s="8"/>
      <c r="BL999" s="8"/>
      <c r="DJ999" s="7"/>
      <c r="DZ999" s="7"/>
      <c r="EV999" s="9"/>
      <c r="EW999" s="9"/>
      <c r="EX999" s="2"/>
    </row>
    <row r="1000" spans="2:154" x14ac:dyDescent="0.25">
      <c r="B1000" s="16"/>
      <c r="C1000" s="16"/>
      <c r="M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J1000" s="2"/>
      <c r="AS1000" s="7"/>
      <c r="BC1000" s="7"/>
      <c r="BH1000" s="8"/>
      <c r="BL1000" s="8"/>
      <c r="DJ1000" s="7"/>
      <c r="DZ1000" s="7"/>
      <c r="EV1000" s="9"/>
      <c r="EW1000" s="9"/>
      <c r="EX1000" s="2"/>
    </row>
    <row r="1001" spans="2:154" x14ac:dyDescent="0.25">
      <c r="B1001" s="16"/>
      <c r="C1001" s="16"/>
      <c r="M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J1001" s="2"/>
      <c r="AS1001" s="7"/>
      <c r="BC1001" s="7"/>
      <c r="BH1001" s="8"/>
      <c r="BL1001" s="8"/>
      <c r="DJ1001" s="7"/>
      <c r="DZ1001" s="7"/>
      <c r="EV1001" s="9"/>
      <c r="EW1001" s="9"/>
      <c r="EX1001" s="2"/>
    </row>
    <row r="1002" spans="2:154" x14ac:dyDescent="0.25">
      <c r="B1002" s="16"/>
      <c r="C1002" s="16"/>
      <c r="M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J1002" s="2"/>
      <c r="AS1002" s="7"/>
      <c r="BC1002" s="7"/>
      <c r="BH1002" s="8"/>
      <c r="BL1002" s="8"/>
      <c r="DJ1002" s="7"/>
      <c r="DZ1002" s="7"/>
      <c r="EV1002" s="9"/>
      <c r="EW1002" s="9"/>
      <c r="EX1002" s="2"/>
    </row>
    <row r="1003" spans="2:154" x14ac:dyDescent="0.25">
      <c r="B1003" s="16"/>
      <c r="C1003" s="16"/>
      <c r="M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J1003" s="2"/>
      <c r="AS1003" s="7"/>
      <c r="BC1003" s="7"/>
      <c r="BH1003" s="8"/>
      <c r="BL1003" s="8"/>
      <c r="DJ1003" s="7"/>
      <c r="DZ1003" s="7"/>
      <c r="EV1003" s="9"/>
      <c r="EW1003" s="9"/>
      <c r="EX1003" s="2"/>
    </row>
    <row r="1004" spans="2:154" x14ac:dyDescent="0.25">
      <c r="B1004" s="16"/>
      <c r="C1004" s="16"/>
      <c r="M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J1004" s="2"/>
      <c r="AS1004" s="7"/>
      <c r="BC1004" s="7"/>
      <c r="BH1004" s="8"/>
      <c r="BL1004" s="8"/>
      <c r="DJ1004" s="7"/>
      <c r="DZ1004" s="7"/>
      <c r="EV1004" s="9"/>
      <c r="EW1004" s="9"/>
      <c r="EX1004" s="2"/>
    </row>
    <row r="1005" spans="2:154" x14ac:dyDescent="0.25">
      <c r="B1005" s="16"/>
      <c r="C1005" s="16"/>
      <c r="M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J1005" s="2"/>
      <c r="AS1005" s="7"/>
      <c r="BC1005" s="7"/>
      <c r="BH1005" s="8"/>
      <c r="BL1005" s="8"/>
      <c r="DJ1005" s="7"/>
      <c r="DZ1005" s="7"/>
      <c r="EV1005" s="9"/>
      <c r="EW1005" s="9"/>
      <c r="EX1005" s="2"/>
    </row>
    <row r="1006" spans="2:154" x14ac:dyDescent="0.25">
      <c r="B1006" s="16"/>
      <c r="C1006" s="16"/>
      <c r="M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J1006" s="2"/>
      <c r="AS1006" s="7"/>
      <c r="BC1006" s="7"/>
      <c r="BH1006" s="8"/>
      <c r="BL1006" s="8"/>
      <c r="DJ1006" s="7"/>
      <c r="DZ1006" s="7"/>
      <c r="EV1006" s="9"/>
      <c r="EW1006" s="9"/>
      <c r="EX1006" s="2"/>
    </row>
    <row r="1007" spans="2:154" x14ac:dyDescent="0.25">
      <c r="B1007" s="16"/>
      <c r="C1007" s="16"/>
      <c r="M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J1007" s="2"/>
      <c r="AS1007" s="7"/>
      <c r="BC1007" s="7"/>
      <c r="BH1007" s="8"/>
      <c r="BL1007" s="8"/>
      <c r="DJ1007" s="7"/>
      <c r="DZ1007" s="7"/>
      <c r="EV1007" s="9"/>
      <c r="EW1007" s="9"/>
      <c r="EX1007" s="2"/>
    </row>
    <row r="1008" spans="2:154" x14ac:dyDescent="0.25">
      <c r="B1008" s="16"/>
      <c r="C1008" s="16"/>
      <c r="M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J1008" s="2"/>
      <c r="AS1008" s="7"/>
      <c r="BC1008" s="7"/>
      <c r="BH1008" s="8"/>
      <c r="BL1008" s="8"/>
      <c r="DJ1008" s="7"/>
      <c r="DZ1008" s="7"/>
      <c r="EV1008" s="9"/>
      <c r="EW1008" s="9"/>
      <c r="EX1008" s="2"/>
    </row>
    <row r="1009" spans="2:154" x14ac:dyDescent="0.25">
      <c r="B1009" s="16"/>
      <c r="C1009" s="16"/>
      <c r="M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J1009" s="2"/>
      <c r="AS1009" s="7"/>
      <c r="BC1009" s="7"/>
      <c r="BH1009" s="8"/>
      <c r="BL1009" s="8"/>
      <c r="DJ1009" s="7"/>
      <c r="DZ1009" s="7"/>
      <c r="EV1009" s="9"/>
      <c r="EW1009" s="9"/>
      <c r="EX1009" s="2"/>
    </row>
    <row r="1010" spans="2:154" x14ac:dyDescent="0.25">
      <c r="B1010" s="16"/>
      <c r="C1010" s="16"/>
      <c r="M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J1010" s="2"/>
      <c r="AS1010" s="7"/>
      <c r="BC1010" s="7"/>
      <c r="BH1010" s="8"/>
      <c r="BL1010" s="8"/>
      <c r="DJ1010" s="7"/>
      <c r="DZ1010" s="7"/>
      <c r="EV1010" s="9"/>
      <c r="EW1010" s="9"/>
      <c r="EX1010" s="2"/>
    </row>
    <row r="1011" spans="2:154" x14ac:dyDescent="0.25">
      <c r="B1011" s="16"/>
      <c r="C1011" s="16"/>
      <c r="M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J1011" s="2"/>
      <c r="AS1011" s="7"/>
      <c r="BC1011" s="7"/>
      <c r="BH1011" s="8"/>
      <c r="BL1011" s="8"/>
      <c r="DJ1011" s="7"/>
      <c r="DZ1011" s="7"/>
      <c r="EV1011" s="9"/>
      <c r="EW1011" s="9"/>
      <c r="EX1011" s="2"/>
    </row>
    <row r="1012" spans="2:154" x14ac:dyDescent="0.25">
      <c r="B1012" s="16"/>
      <c r="C1012" s="16"/>
      <c r="M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J1012" s="2"/>
      <c r="AS1012" s="7"/>
      <c r="BC1012" s="7"/>
      <c r="BH1012" s="8"/>
      <c r="BL1012" s="8"/>
      <c r="DJ1012" s="7"/>
      <c r="DZ1012" s="7"/>
      <c r="EV1012" s="9"/>
      <c r="EW1012" s="9"/>
      <c r="EX1012" s="2"/>
    </row>
    <row r="1013" spans="2:154" x14ac:dyDescent="0.25">
      <c r="B1013" s="16"/>
      <c r="C1013" s="16"/>
      <c r="M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J1013" s="2"/>
      <c r="AS1013" s="7"/>
      <c r="BC1013" s="7"/>
      <c r="BH1013" s="8"/>
      <c r="BL1013" s="8"/>
      <c r="DJ1013" s="7"/>
      <c r="DZ1013" s="7"/>
      <c r="EV1013" s="9"/>
      <c r="EW1013" s="9"/>
      <c r="EX1013" s="2"/>
    </row>
    <row r="1014" spans="2:154" x14ac:dyDescent="0.25">
      <c r="B1014" s="16"/>
      <c r="C1014" s="16"/>
      <c r="M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J1014" s="2"/>
      <c r="AS1014" s="7"/>
      <c r="BC1014" s="7"/>
      <c r="BH1014" s="8"/>
      <c r="BL1014" s="8"/>
      <c r="DJ1014" s="7"/>
      <c r="DZ1014" s="7"/>
      <c r="EV1014" s="9"/>
      <c r="EW1014" s="9"/>
      <c r="EX1014" s="2"/>
    </row>
    <row r="1015" spans="2:154" x14ac:dyDescent="0.25">
      <c r="B1015" s="16"/>
      <c r="C1015" s="16"/>
      <c r="M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J1015" s="2"/>
      <c r="AS1015" s="7"/>
      <c r="BC1015" s="7"/>
      <c r="BH1015" s="8"/>
      <c r="BL1015" s="8"/>
      <c r="DJ1015" s="7"/>
      <c r="DZ1015" s="7"/>
      <c r="EV1015" s="9"/>
      <c r="EW1015" s="9"/>
      <c r="EX1015" s="2"/>
    </row>
    <row r="1016" spans="2:154" x14ac:dyDescent="0.25">
      <c r="B1016" s="16"/>
      <c r="C1016" s="16"/>
      <c r="M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J1016" s="2"/>
      <c r="AS1016" s="7"/>
      <c r="BC1016" s="7"/>
      <c r="BH1016" s="8"/>
      <c r="BL1016" s="8"/>
      <c r="DJ1016" s="7"/>
      <c r="DZ1016" s="7"/>
      <c r="EV1016" s="9"/>
      <c r="EW1016" s="9"/>
      <c r="EX1016" s="2"/>
    </row>
    <row r="1017" spans="2:154" x14ac:dyDescent="0.25">
      <c r="B1017" s="16"/>
      <c r="C1017" s="16"/>
      <c r="M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J1017" s="2"/>
      <c r="AS1017" s="7"/>
      <c r="BC1017" s="7"/>
      <c r="BH1017" s="8"/>
      <c r="BL1017" s="8"/>
      <c r="DJ1017" s="7"/>
      <c r="DZ1017" s="7"/>
      <c r="EV1017" s="9"/>
      <c r="EW1017" s="9"/>
      <c r="EX1017" s="2"/>
    </row>
    <row r="1018" spans="2:154" x14ac:dyDescent="0.25">
      <c r="B1018" s="16"/>
      <c r="C1018" s="16"/>
      <c r="M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J1018" s="2"/>
      <c r="AS1018" s="7"/>
      <c r="BC1018" s="7"/>
      <c r="BH1018" s="8"/>
      <c r="BL1018" s="8"/>
      <c r="DJ1018" s="7"/>
      <c r="DZ1018" s="7"/>
      <c r="EV1018" s="9"/>
      <c r="EW1018" s="9"/>
      <c r="EX1018" s="2"/>
    </row>
    <row r="1019" spans="2:154" x14ac:dyDescent="0.25">
      <c r="B1019" s="16"/>
      <c r="C1019" s="16"/>
      <c r="M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J1019" s="2"/>
      <c r="AS1019" s="7"/>
      <c r="BC1019" s="7"/>
      <c r="BH1019" s="8"/>
      <c r="BL1019" s="8"/>
      <c r="DJ1019" s="7"/>
      <c r="DZ1019" s="7"/>
      <c r="EV1019" s="9"/>
      <c r="EW1019" s="9"/>
      <c r="EX1019" s="2"/>
    </row>
    <row r="1020" spans="2:154" x14ac:dyDescent="0.25">
      <c r="B1020" s="16"/>
      <c r="C1020" s="16"/>
      <c r="M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J1020" s="2"/>
      <c r="AS1020" s="7"/>
      <c r="BC1020" s="7"/>
      <c r="BH1020" s="8"/>
      <c r="BL1020" s="8"/>
      <c r="DJ1020" s="7"/>
      <c r="DZ1020" s="7"/>
      <c r="EV1020" s="9"/>
      <c r="EW1020" s="9"/>
      <c r="EX1020" s="2"/>
    </row>
    <row r="1021" spans="2:154" x14ac:dyDescent="0.25">
      <c r="B1021" s="16"/>
      <c r="C1021" s="16"/>
      <c r="M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J1021" s="2"/>
      <c r="AS1021" s="7"/>
      <c r="BC1021" s="7"/>
      <c r="BH1021" s="8"/>
      <c r="BL1021" s="8"/>
      <c r="DJ1021" s="7"/>
      <c r="DZ1021" s="7"/>
      <c r="EV1021" s="9"/>
      <c r="EW1021" s="9"/>
      <c r="EX1021" s="2"/>
    </row>
    <row r="1022" spans="2:154" x14ac:dyDescent="0.25">
      <c r="B1022" s="16"/>
      <c r="C1022" s="16"/>
      <c r="M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J1022" s="2"/>
      <c r="AS1022" s="7"/>
      <c r="BC1022" s="7"/>
      <c r="BH1022" s="8"/>
      <c r="BL1022" s="8"/>
      <c r="DJ1022" s="7"/>
      <c r="DZ1022" s="7"/>
      <c r="EV1022" s="9"/>
      <c r="EW1022" s="9"/>
      <c r="EX1022" s="2"/>
    </row>
    <row r="1023" spans="2:154" x14ac:dyDescent="0.25">
      <c r="B1023" s="16"/>
      <c r="C1023" s="16"/>
      <c r="M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J1023" s="2"/>
      <c r="AS1023" s="7"/>
      <c r="BC1023" s="7"/>
      <c r="BH1023" s="8"/>
      <c r="BL1023" s="8"/>
      <c r="DJ1023" s="7"/>
      <c r="DZ1023" s="7"/>
      <c r="EV1023" s="9"/>
      <c r="EW1023" s="9"/>
      <c r="EX1023" s="2"/>
    </row>
    <row r="1024" spans="2:154" x14ac:dyDescent="0.25">
      <c r="B1024" s="16"/>
      <c r="C1024" s="16"/>
      <c r="M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J1024" s="2"/>
      <c r="AS1024" s="7"/>
      <c r="BC1024" s="7"/>
      <c r="BH1024" s="8"/>
      <c r="BL1024" s="8"/>
      <c r="DJ1024" s="7"/>
      <c r="DZ1024" s="7"/>
      <c r="EV1024" s="9"/>
      <c r="EW1024" s="9"/>
      <c r="EX1024" s="2"/>
    </row>
    <row r="1025" spans="2:154" x14ac:dyDescent="0.25">
      <c r="B1025" s="16"/>
      <c r="C1025" s="16"/>
      <c r="M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J1025" s="2"/>
      <c r="AS1025" s="7"/>
      <c r="BC1025" s="7"/>
      <c r="BH1025" s="8"/>
      <c r="BL1025" s="8"/>
      <c r="DJ1025" s="7"/>
      <c r="DZ1025" s="7"/>
      <c r="EV1025" s="9"/>
      <c r="EW1025" s="9"/>
      <c r="EX1025" s="2"/>
    </row>
    <row r="1026" spans="2:154" x14ac:dyDescent="0.25">
      <c r="B1026" s="16"/>
      <c r="C1026" s="16"/>
      <c r="M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J1026" s="2"/>
      <c r="AS1026" s="7"/>
      <c r="BC1026" s="7"/>
      <c r="BH1026" s="8"/>
      <c r="BL1026" s="8"/>
      <c r="DJ1026" s="7"/>
      <c r="DZ1026" s="7"/>
      <c r="EV1026" s="9"/>
      <c r="EW1026" s="9"/>
      <c r="EX1026" s="2"/>
    </row>
    <row r="1027" spans="2:154" x14ac:dyDescent="0.25">
      <c r="B1027" s="16"/>
      <c r="C1027" s="16"/>
      <c r="M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J1027" s="2"/>
      <c r="AS1027" s="7"/>
      <c r="BC1027" s="7"/>
      <c r="BH1027" s="8"/>
      <c r="BL1027" s="8"/>
      <c r="DJ1027" s="7"/>
      <c r="DZ1027" s="7"/>
      <c r="EV1027" s="9"/>
      <c r="EW1027" s="9"/>
      <c r="EX1027" s="2"/>
    </row>
    <row r="1028" spans="2:154" x14ac:dyDescent="0.25">
      <c r="B1028" s="16"/>
      <c r="C1028" s="16"/>
      <c r="M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J1028" s="2"/>
      <c r="AS1028" s="7"/>
      <c r="BC1028" s="7"/>
      <c r="BH1028" s="8"/>
      <c r="BL1028" s="8"/>
      <c r="DJ1028" s="7"/>
      <c r="DZ1028" s="7"/>
      <c r="EV1028" s="9"/>
      <c r="EW1028" s="9"/>
      <c r="EX1028" s="2"/>
    </row>
    <row r="1029" spans="2:154" x14ac:dyDescent="0.25">
      <c r="B1029" s="16"/>
      <c r="C1029" s="16"/>
      <c r="M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J1029" s="2"/>
      <c r="AS1029" s="7"/>
      <c r="BC1029" s="7"/>
      <c r="BH1029" s="8"/>
      <c r="BL1029" s="8"/>
      <c r="DJ1029" s="7"/>
      <c r="DZ1029" s="7"/>
      <c r="EV1029" s="9"/>
      <c r="EW1029" s="9"/>
      <c r="EX1029" s="2"/>
    </row>
    <row r="1030" spans="2:154" x14ac:dyDescent="0.25">
      <c r="B1030" s="16"/>
      <c r="C1030" s="16"/>
      <c r="M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J1030" s="2"/>
      <c r="AS1030" s="7"/>
      <c r="BC1030" s="7"/>
      <c r="BH1030" s="8"/>
      <c r="BL1030" s="8"/>
      <c r="DJ1030" s="7"/>
      <c r="DZ1030" s="7"/>
      <c r="EV1030" s="9"/>
      <c r="EW1030" s="9"/>
      <c r="EX1030" s="2"/>
    </row>
    <row r="1031" spans="2:154" x14ac:dyDescent="0.25">
      <c r="B1031" s="16"/>
      <c r="C1031" s="16"/>
      <c r="M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J1031" s="2"/>
      <c r="AS1031" s="7"/>
      <c r="BC1031" s="7"/>
      <c r="BH1031" s="8"/>
      <c r="BL1031" s="8"/>
      <c r="DJ1031" s="7"/>
      <c r="DZ1031" s="7"/>
      <c r="EV1031" s="9"/>
      <c r="EW1031" s="9"/>
      <c r="EX1031" s="2"/>
    </row>
    <row r="1032" spans="2:154" x14ac:dyDescent="0.25">
      <c r="B1032" s="16"/>
      <c r="C1032" s="16"/>
      <c r="M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J1032" s="2"/>
      <c r="AS1032" s="7"/>
      <c r="BC1032" s="7"/>
      <c r="BH1032" s="8"/>
      <c r="BL1032" s="8"/>
      <c r="DJ1032" s="7"/>
      <c r="DZ1032" s="7"/>
      <c r="EV1032" s="9"/>
      <c r="EW1032" s="9"/>
      <c r="EX1032" s="2"/>
    </row>
    <row r="1033" spans="2:154" x14ac:dyDescent="0.25">
      <c r="B1033" s="16"/>
      <c r="C1033" s="16"/>
      <c r="M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J1033" s="2"/>
      <c r="AS1033" s="7"/>
      <c r="BC1033" s="7"/>
      <c r="BH1033" s="8"/>
      <c r="BL1033" s="8"/>
      <c r="DJ1033" s="7"/>
      <c r="DZ1033" s="7"/>
      <c r="EV1033" s="9"/>
      <c r="EW1033" s="9"/>
      <c r="EX1033" s="2"/>
    </row>
    <row r="1034" spans="2:154" x14ac:dyDescent="0.25">
      <c r="B1034" s="16"/>
      <c r="C1034" s="16"/>
      <c r="M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J1034" s="2"/>
      <c r="AS1034" s="7"/>
      <c r="BC1034" s="7"/>
      <c r="BH1034" s="8"/>
      <c r="BL1034" s="8"/>
      <c r="DJ1034" s="7"/>
      <c r="DZ1034" s="7"/>
      <c r="EV1034" s="9"/>
      <c r="EW1034" s="9"/>
      <c r="EX1034" s="2"/>
    </row>
    <row r="1035" spans="2:154" x14ac:dyDescent="0.25">
      <c r="B1035" s="16"/>
      <c r="C1035" s="16"/>
      <c r="M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J1035" s="2"/>
      <c r="AS1035" s="7"/>
      <c r="BC1035" s="7"/>
      <c r="BH1035" s="8"/>
      <c r="BL1035" s="8"/>
      <c r="DJ1035" s="7"/>
      <c r="DZ1035" s="7"/>
      <c r="EV1035" s="9"/>
      <c r="EW1035" s="9"/>
      <c r="EX1035" s="2"/>
    </row>
    <row r="1036" spans="2:154" x14ac:dyDescent="0.25">
      <c r="B1036" s="16"/>
      <c r="C1036" s="16"/>
      <c r="M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J1036" s="2"/>
      <c r="AS1036" s="7"/>
      <c r="BC1036" s="7"/>
      <c r="BH1036" s="8"/>
      <c r="BL1036" s="8"/>
      <c r="DJ1036" s="7"/>
      <c r="DZ1036" s="7"/>
      <c r="EV1036" s="9"/>
      <c r="EW1036" s="9"/>
      <c r="EX1036" s="2"/>
    </row>
    <row r="1037" spans="2:154" x14ac:dyDescent="0.25">
      <c r="B1037" s="16"/>
      <c r="C1037" s="16"/>
      <c r="M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J1037" s="2"/>
      <c r="AS1037" s="7"/>
      <c r="BC1037" s="7"/>
      <c r="BH1037" s="8"/>
      <c r="BL1037" s="8"/>
      <c r="DJ1037" s="7"/>
      <c r="DZ1037" s="7"/>
      <c r="EV1037" s="9"/>
      <c r="EW1037" s="9"/>
      <c r="EX1037" s="2"/>
    </row>
    <row r="1038" spans="2:154" x14ac:dyDescent="0.25">
      <c r="B1038" s="16"/>
      <c r="C1038" s="16"/>
      <c r="M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J1038" s="2"/>
      <c r="AS1038" s="7"/>
      <c r="BC1038" s="7"/>
      <c r="BH1038" s="8"/>
      <c r="BL1038" s="8"/>
      <c r="DJ1038" s="7"/>
      <c r="DZ1038" s="7"/>
      <c r="EV1038" s="9"/>
      <c r="EW1038" s="9"/>
      <c r="EX1038" s="2"/>
    </row>
    <row r="1039" spans="2:154" x14ac:dyDescent="0.25">
      <c r="B1039" s="16"/>
      <c r="C1039" s="16"/>
      <c r="M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J1039" s="2"/>
      <c r="AS1039" s="7"/>
      <c r="BC1039" s="7"/>
      <c r="BH1039" s="8"/>
      <c r="BL1039" s="8"/>
      <c r="DJ1039" s="7"/>
      <c r="DZ1039" s="7"/>
      <c r="EV1039" s="9"/>
      <c r="EW1039" s="9"/>
      <c r="EX1039" s="2"/>
    </row>
    <row r="1040" spans="2:154" x14ac:dyDescent="0.25">
      <c r="B1040" s="16"/>
      <c r="C1040" s="16"/>
      <c r="M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J1040" s="2"/>
      <c r="AS1040" s="7"/>
      <c r="BC1040" s="7"/>
      <c r="BH1040" s="8"/>
      <c r="BL1040" s="8"/>
      <c r="DJ1040" s="7"/>
      <c r="DZ1040" s="7"/>
      <c r="EV1040" s="9"/>
      <c r="EW1040" s="9"/>
      <c r="EX1040" s="2"/>
    </row>
    <row r="1041" spans="2:154" x14ac:dyDescent="0.25">
      <c r="B1041" s="16"/>
      <c r="C1041" s="16"/>
      <c r="M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J1041" s="2"/>
      <c r="AS1041" s="7"/>
      <c r="BC1041" s="7"/>
      <c r="BH1041" s="8"/>
      <c r="BL1041" s="8"/>
      <c r="DJ1041" s="7"/>
      <c r="DZ1041" s="7"/>
      <c r="EV1041" s="9"/>
      <c r="EW1041" s="9"/>
      <c r="EX1041" s="2"/>
    </row>
    <row r="1042" spans="2:154" x14ac:dyDescent="0.25">
      <c r="B1042" s="16"/>
      <c r="C1042" s="16"/>
      <c r="M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J1042" s="2"/>
      <c r="AS1042" s="7"/>
      <c r="BC1042" s="7"/>
      <c r="BH1042" s="8"/>
      <c r="BL1042" s="8"/>
      <c r="DJ1042" s="7"/>
      <c r="DZ1042" s="7"/>
      <c r="EV1042" s="9"/>
      <c r="EW1042" s="9"/>
      <c r="EX1042" s="2"/>
    </row>
    <row r="1043" spans="2:154" x14ac:dyDescent="0.25">
      <c r="B1043" s="16"/>
      <c r="C1043" s="16"/>
      <c r="M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J1043" s="2"/>
      <c r="AS1043" s="7"/>
      <c r="BC1043" s="7"/>
      <c r="BH1043" s="8"/>
      <c r="BL1043" s="8"/>
      <c r="DJ1043" s="7"/>
      <c r="DZ1043" s="7"/>
      <c r="EV1043" s="9"/>
      <c r="EW1043" s="9"/>
      <c r="EX1043" s="2"/>
    </row>
    <row r="1044" spans="2:154" x14ac:dyDescent="0.25">
      <c r="B1044" s="16"/>
      <c r="C1044" s="16"/>
      <c r="M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J1044" s="2"/>
      <c r="AS1044" s="7"/>
      <c r="BC1044" s="7"/>
      <c r="BH1044" s="8"/>
      <c r="BL1044" s="8"/>
      <c r="DJ1044" s="7"/>
      <c r="DZ1044" s="7"/>
      <c r="EV1044" s="9"/>
      <c r="EW1044" s="9"/>
      <c r="EX1044" s="2"/>
    </row>
    <row r="1045" spans="2:154" x14ac:dyDescent="0.25">
      <c r="B1045" s="16"/>
      <c r="C1045" s="16"/>
      <c r="M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J1045" s="2"/>
      <c r="AS1045" s="7"/>
      <c r="BC1045" s="7"/>
      <c r="BH1045" s="8"/>
      <c r="BL1045" s="8"/>
      <c r="DJ1045" s="7"/>
      <c r="DZ1045" s="7"/>
      <c r="EV1045" s="9"/>
      <c r="EW1045" s="9"/>
      <c r="EX1045" s="2"/>
    </row>
    <row r="1046" spans="2:154" x14ac:dyDescent="0.25">
      <c r="B1046" s="16"/>
      <c r="C1046" s="16"/>
      <c r="M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J1046" s="2"/>
      <c r="AS1046" s="7"/>
      <c r="BC1046" s="7"/>
      <c r="BH1046" s="8"/>
      <c r="BL1046" s="8"/>
      <c r="DJ1046" s="7"/>
      <c r="DZ1046" s="7"/>
      <c r="EV1046" s="9"/>
      <c r="EW1046" s="9"/>
      <c r="EX1046" s="2"/>
    </row>
    <row r="1047" spans="2:154" x14ac:dyDescent="0.25">
      <c r="B1047" s="16"/>
      <c r="C1047" s="16"/>
      <c r="M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J1047" s="2"/>
      <c r="AS1047" s="7"/>
      <c r="BC1047" s="7"/>
      <c r="BH1047" s="8"/>
      <c r="BL1047" s="8"/>
      <c r="DJ1047" s="7"/>
      <c r="DZ1047" s="7"/>
      <c r="EV1047" s="9"/>
      <c r="EW1047" s="9"/>
      <c r="EX1047" s="2"/>
    </row>
    <row r="1048" spans="2:154" x14ac:dyDescent="0.25">
      <c r="B1048" s="16"/>
      <c r="C1048" s="16"/>
      <c r="M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J1048" s="2"/>
      <c r="AS1048" s="7"/>
      <c r="BC1048" s="7"/>
      <c r="BH1048" s="8"/>
      <c r="BL1048" s="8"/>
      <c r="DJ1048" s="7"/>
      <c r="DZ1048" s="7"/>
      <c r="EV1048" s="9"/>
      <c r="EW1048" s="9"/>
      <c r="EX1048" s="2"/>
    </row>
    <row r="1049" spans="2:154" x14ac:dyDescent="0.25">
      <c r="B1049" s="16"/>
      <c r="C1049" s="16"/>
      <c r="M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J1049" s="2"/>
      <c r="AS1049" s="7"/>
      <c r="BC1049" s="7"/>
      <c r="BH1049" s="8"/>
      <c r="BL1049" s="8"/>
      <c r="DJ1049" s="7"/>
      <c r="DZ1049" s="7"/>
      <c r="EV1049" s="9"/>
      <c r="EW1049" s="9"/>
      <c r="EX1049" s="2"/>
    </row>
    <row r="1050" spans="2:154" x14ac:dyDescent="0.25">
      <c r="B1050" s="16"/>
      <c r="C1050" s="16"/>
      <c r="M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J1050" s="2"/>
      <c r="AS1050" s="7"/>
      <c r="BC1050" s="7"/>
      <c r="BH1050" s="8"/>
      <c r="BL1050" s="8"/>
      <c r="DJ1050" s="7"/>
      <c r="DZ1050" s="7"/>
      <c r="EV1050" s="9"/>
      <c r="EW1050" s="9"/>
      <c r="EX1050" s="2"/>
    </row>
    <row r="1051" spans="2:154" x14ac:dyDescent="0.25">
      <c r="B1051" s="16"/>
      <c r="C1051" s="16"/>
      <c r="M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J1051" s="2"/>
      <c r="AS1051" s="7"/>
      <c r="BC1051" s="7"/>
      <c r="BH1051" s="8"/>
      <c r="BL1051" s="8"/>
      <c r="DJ1051" s="7"/>
      <c r="DZ1051" s="7"/>
      <c r="EV1051" s="9"/>
      <c r="EW1051" s="9"/>
      <c r="EX1051" s="2"/>
    </row>
    <row r="1052" spans="2:154" x14ac:dyDescent="0.25">
      <c r="B1052" s="16"/>
      <c r="C1052" s="16"/>
      <c r="M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J1052" s="2"/>
      <c r="AS1052" s="7"/>
      <c r="BC1052" s="7"/>
      <c r="BH1052" s="8"/>
      <c r="BL1052" s="8"/>
      <c r="DJ1052" s="7"/>
      <c r="DZ1052" s="7"/>
      <c r="EV1052" s="9"/>
      <c r="EW1052" s="9"/>
      <c r="EX1052" s="2"/>
    </row>
    <row r="1053" spans="2:154" x14ac:dyDescent="0.25">
      <c r="B1053" s="16"/>
      <c r="C1053" s="16"/>
      <c r="M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J1053" s="2"/>
      <c r="AS1053" s="7"/>
      <c r="BC1053" s="7"/>
      <c r="BH1053" s="8"/>
      <c r="BL1053" s="8"/>
      <c r="DJ1053" s="7"/>
      <c r="DZ1053" s="7"/>
      <c r="EV1053" s="9"/>
      <c r="EW1053" s="9"/>
      <c r="EX1053" s="2"/>
    </row>
    <row r="1054" spans="2:154" x14ac:dyDescent="0.25">
      <c r="B1054" s="16"/>
      <c r="C1054" s="16"/>
      <c r="M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J1054" s="2"/>
      <c r="AS1054" s="7"/>
      <c r="BC1054" s="7"/>
      <c r="BH1054" s="8"/>
      <c r="BL1054" s="8"/>
      <c r="DJ1054" s="7"/>
      <c r="DZ1054" s="7"/>
      <c r="EV1054" s="9"/>
      <c r="EW1054" s="9"/>
      <c r="EX1054" s="2"/>
    </row>
    <row r="1055" spans="2:154" x14ac:dyDescent="0.25">
      <c r="B1055" s="16"/>
      <c r="C1055" s="16"/>
      <c r="M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  <c r="AJ1055" s="2"/>
      <c r="AS1055" s="7"/>
      <c r="BC1055" s="7"/>
      <c r="BH1055" s="8"/>
      <c r="BL1055" s="8"/>
      <c r="DJ1055" s="7"/>
      <c r="DZ1055" s="7"/>
      <c r="EV1055" s="9"/>
      <c r="EW1055" s="9"/>
      <c r="EX1055" s="2"/>
    </row>
    <row r="1056" spans="2:154" x14ac:dyDescent="0.25">
      <c r="B1056" s="16"/>
      <c r="C1056" s="16"/>
      <c r="M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  <c r="AJ1056" s="2"/>
      <c r="AS1056" s="7"/>
      <c r="BC1056" s="7"/>
      <c r="BH1056" s="8"/>
      <c r="BL1056" s="8"/>
      <c r="DJ1056" s="7"/>
      <c r="DZ1056" s="7"/>
      <c r="EV1056" s="9"/>
      <c r="EW1056" s="9"/>
      <c r="EX1056" s="2"/>
    </row>
    <row r="1057" spans="2:154" x14ac:dyDescent="0.25">
      <c r="B1057" s="16"/>
      <c r="C1057" s="16"/>
      <c r="M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  <c r="AJ1057" s="2"/>
      <c r="AS1057" s="7"/>
      <c r="BC1057" s="7"/>
      <c r="BH1057" s="8"/>
      <c r="BL1057" s="8"/>
      <c r="DJ1057" s="7"/>
      <c r="DZ1057" s="7"/>
      <c r="EV1057" s="9"/>
      <c r="EW1057" s="9"/>
      <c r="EX1057" s="2"/>
    </row>
    <row r="1058" spans="2:154" x14ac:dyDescent="0.25">
      <c r="B1058" s="16"/>
      <c r="C1058" s="16"/>
      <c r="M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  <c r="AJ1058" s="2"/>
      <c r="AS1058" s="7"/>
      <c r="BC1058" s="7"/>
      <c r="BH1058" s="8"/>
      <c r="BL1058" s="8"/>
      <c r="DJ1058" s="7"/>
      <c r="DZ1058" s="7"/>
      <c r="EV1058" s="9"/>
      <c r="EW1058" s="9"/>
      <c r="EX1058" s="2"/>
    </row>
    <row r="1059" spans="2:154" x14ac:dyDescent="0.25">
      <c r="B1059" s="16"/>
      <c r="C1059" s="16"/>
      <c r="M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  <c r="AB1059" s="2"/>
      <c r="AC1059" s="2"/>
      <c r="AD1059" s="2"/>
      <c r="AE1059" s="2"/>
      <c r="AF1059" s="2"/>
      <c r="AG1059" s="2"/>
      <c r="AH1059" s="2"/>
      <c r="AJ1059" s="2"/>
      <c r="AS1059" s="7"/>
      <c r="BC1059" s="7"/>
      <c r="BH1059" s="8"/>
      <c r="BL1059" s="8"/>
      <c r="DJ1059" s="7"/>
      <c r="DZ1059" s="7"/>
      <c r="EV1059" s="9"/>
      <c r="EW1059" s="9"/>
      <c r="EX1059" s="2"/>
    </row>
    <row r="1060" spans="2:154" x14ac:dyDescent="0.25">
      <c r="B1060" s="16"/>
      <c r="C1060" s="16"/>
      <c r="M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  <c r="AB1060" s="2"/>
      <c r="AC1060" s="2"/>
      <c r="AD1060" s="2"/>
      <c r="AE1060" s="2"/>
      <c r="AF1060" s="2"/>
      <c r="AG1060" s="2"/>
      <c r="AH1060" s="2"/>
      <c r="AJ1060" s="2"/>
      <c r="AS1060" s="7"/>
      <c r="BC1060" s="7"/>
      <c r="BH1060" s="8"/>
      <c r="BL1060" s="8"/>
      <c r="DJ1060" s="7"/>
      <c r="DZ1060" s="7"/>
      <c r="EV1060" s="9"/>
      <c r="EW1060" s="9"/>
      <c r="EX1060" s="2"/>
    </row>
    <row r="1061" spans="2:154" x14ac:dyDescent="0.25">
      <c r="B1061" s="16"/>
      <c r="C1061" s="16"/>
      <c r="M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  <c r="AB1061" s="2"/>
      <c r="AC1061" s="2"/>
      <c r="AD1061" s="2"/>
      <c r="AE1061" s="2"/>
      <c r="AF1061" s="2"/>
      <c r="AG1061" s="2"/>
      <c r="AH1061" s="2"/>
      <c r="AJ1061" s="2"/>
      <c r="AS1061" s="7"/>
      <c r="BC1061" s="7"/>
      <c r="BH1061" s="8"/>
      <c r="BL1061" s="8"/>
      <c r="DJ1061" s="7"/>
      <c r="DZ1061" s="7"/>
      <c r="EV1061" s="9"/>
      <c r="EW1061" s="9"/>
      <c r="EX1061" s="2"/>
    </row>
    <row r="1062" spans="2:154" x14ac:dyDescent="0.25">
      <c r="B1062" s="16"/>
      <c r="C1062" s="16"/>
      <c r="M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  <c r="AB1062" s="2"/>
      <c r="AC1062" s="2"/>
      <c r="AD1062" s="2"/>
      <c r="AE1062" s="2"/>
      <c r="AF1062" s="2"/>
      <c r="AG1062" s="2"/>
      <c r="AH1062" s="2"/>
      <c r="AJ1062" s="2"/>
      <c r="AS1062" s="7"/>
      <c r="BC1062" s="7"/>
      <c r="BH1062" s="8"/>
      <c r="BL1062" s="8"/>
      <c r="DJ1062" s="7"/>
      <c r="DZ1062" s="7"/>
      <c r="EV1062" s="9"/>
      <c r="EW1062" s="9"/>
      <c r="EX1062" s="2"/>
    </row>
    <row r="1063" spans="2:154" x14ac:dyDescent="0.25">
      <c r="B1063" s="16"/>
      <c r="C1063" s="16"/>
      <c r="M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  <c r="AB1063" s="2"/>
      <c r="AC1063" s="2"/>
      <c r="AD1063" s="2"/>
      <c r="AE1063" s="2"/>
      <c r="AF1063" s="2"/>
      <c r="AG1063" s="2"/>
      <c r="AH1063" s="2"/>
      <c r="AJ1063" s="2"/>
      <c r="AS1063" s="7"/>
      <c r="BC1063" s="7"/>
      <c r="BH1063" s="8"/>
      <c r="BL1063" s="8"/>
      <c r="DJ1063" s="7"/>
      <c r="DZ1063" s="7"/>
      <c r="EV1063" s="9"/>
      <c r="EW1063" s="9"/>
      <c r="EX1063" s="2"/>
    </row>
    <row r="1064" spans="2:154" x14ac:dyDescent="0.25">
      <c r="B1064" s="16"/>
      <c r="C1064" s="16"/>
      <c r="M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  <c r="AB1064" s="2"/>
      <c r="AC1064" s="2"/>
      <c r="AD1064" s="2"/>
      <c r="AE1064" s="2"/>
      <c r="AF1064" s="2"/>
      <c r="AG1064" s="2"/>
      <c r="AH1064" s="2"/>
      <c r="AJ1064" s="2"/>
      <c r="AS1064" s="7"/>
      <c r="BC1064" s="7"/>
      <c r="BH1064" s="8"/>
      <c r="BL1064" s="8"/>
      <c r="DJ1064" s="7"/>
      <c r="DZ1064" s="7"/>
      <c r="EV1064" s="9"/>
      <c r="EW1064" s="9"/>
      <c r="EX1064" s="2"/>
    </row>
    <row r="1065" spans="2:154" x14ac:dyDescent="0.25">
      <c r="B1065" s="16"/>
      <c r="C1065" s="16"/>
      <c r="M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  <c r="AB1065" s="2"/>
      <c r="AC1065" s="2"/>
      <c r="AD1065" s="2"/>
      <c r="AE1065" s="2"/>
      <c r="AF1065" s="2"/>
      <c r="AG1065" s="2"/>
      <c r="AH1065" s="2"/>
      <c r="AJ1065" s="2"/>
      <c r="AS1065" s="7"/>
      <c r="BC1065" s="7"/>
      <c r="BH1065" s="8"/>
      <c r="BL1065" s="8"/>
      <c r="DJ1065" s="7"/>
      <c r="DZ1065" s="7"/>
      <c r="EV1065" s="9"/>
      <c r="EW1065" s="9"/>
      <c r="EX1065" s="2"/>
    </row>
    <row r="1066" spans="2:154" x14ac:dyDescent="0.25">
      <c r="B1066" s="16"/>
      <c r="C1066" s="16"/>
      <c r="M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  <c r="AB1066" s="2"/>
      <c r="AC1066" s="2"/>
      <c r="AD1066" s="2"/>
      <c r="AE1066" s="2"/>
      <c r="AF1066" s="2"/>
      <c r="AG1066" s="2"/>
      <c r="AH1066" s="2"/>
      <c r="AJ1066" s="2"/>
      <c r="AS1066" s="7"/>
      <c r="BC1066" s="7"/>
      <c r="BH1066" s="8"/>
      <c r="BL1066" s="8"/>
      <c r="DJ1066" s="7"/>
      <c r="DZ1066" s="7"/>
      <c r="EV1066" s="9"/>
      <c r="EW1066" s="9"/>
      <c r="EX1066" s="2"/>
    </row>
    <row r="1067" spans="2:154" x14ac:dyDescent="0.25">
      <c r="B1067" s="16"/>
      <c r="C1067" s="16"/>
      <c r="M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  <c r="AB1067" s="2"/>
      <c r="AC1067" s="2"/>
      <c r="AD1067" s="2"/>
      <c r="AE1067" s="2"/>
      <c r="AF1067" s="2"/>
      <c r="AG1067" s="2"/>
      <c r="AH1067" s="2"/>
      <c r="AJ1067" s="2"/>
      <c r="AS1067" s="7"/>
      <c r="BC1067" s="7"/>
      <c r="BH1067" s="8"/>
      <c r="BL1067" s="8"/>
      <c r="DJ1067" s="7"/>
      <c r="DZ1067" s="7"/>
      <c r="EV1067" s="9"/>
      <c r="EW1067" s="9"/>
      <c r="EX1067" s="2"/>
    </row>
    <row r="1068" spans="2:154" x14ac:dyDescent="0.25">
      <c r="B1068" s="16"/>
      <c r="C1068" s="16"/>
      <c r="M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  <c r="AB1068" s="2"/>
      <c r="AC1068" s="2"/>
      <c r="AD1068" s="2"/>
      <c r="AE1068" s="2"/>
      <c r="AF1068" s="2"/>
      <c r="AG1068" s="2"/>
      <c r="AH1068" s="2"/>
      <c r="AJ1068" s="2"/>
      <c r="AS1068" s="7"/>
      <c r="BC1068" s="7"/>
      <c r="BH1068" s="8"/>
      <c r="BL1068" s="8"/>
      <c r="DJ1068" s="7"/>
      <c r="DZ1068" s="7"/>
      <c r="EV1068" s="9"/>
      <c r="EW1068" s="9"/>
      <c r="EX1068" s="2"/>
    </row>
    <row r="1069" spans="2:154" x14ac:dyDescent="0.25">
      <c r="B1069" s="16"/>
      <c r="C1069" s="16"/>
      <c r="M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  <c r="AB1069" s="2"/>
      <c r="AC1069" s="2"/>
      <c r="AD1069" s="2"/>
      <c r="AE1069" s="2"/>
      <c r="AF1069" s="2"/>
      <c r="AG1069" s="2"/>
      <c r="AH1069" s="2"/>
      <c r="AJ1069" s="2"/>
      <c r="AS1069" s="7"/>
      <c r="BC1069" s="7"/>
      <c r="BH1069" s="8"/>
      <c r="BL1069" s="8"/>
      <c r="DJ1069" s="7"/>
      <c r="DZ1069" s="7"/>
      <c r="EV1069" s="9"/>
      <c r="EW1069" s="9"/>
      <c r="EX1069" s="2"/>
    </row>
    <row r="1070" spans="2:154" x14ac:dyDescent="0.25">
      <c r="B1070" s="16"/>
      <c r="C1070" s="16"/>
      <c r="M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  <c r="AB1070" s="2"/>
      <c r="AC1070" s="2"/>
      <c r="AD1070" s="2"/>
      <c r="AE1070" s="2"/>
      <c r="AF1070" s="2"/>
      <c r="AG1070" s="2"/>
      <c r="AH1070" s="2"/>
      <c r="AJ1070" s="2"/>
      <c r="AS1070" s="7"/>
      <c r="BC1070" s="7"/>
      <c r="BH1070" s="8"/>
      <c r="BL1070" s="8"/>
      <c r="DJ1070" s="7"/>
      <c r="DZ1070" s="7"/>
      <c r="EV1070" s="9"/>
      <c r="EW1070" s="9"/>
      <c r="EX1070" s="2"/>
    </row>
    <row r="1071" spans="2:154" x14ac:dyDescent="0.25">
      <c r="B1071" s="16"/>
      <c r="C1071" s="16"/>
      <c r="M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  <c r="AA1071" s="2"/>
      <c r="AB1071" s="2"/>
      <c r="AC1071" s="2"/>
      <c r="AD1071" s="2"/>
      <c r="AE1071" s="2"/>
      <c r="AF1071" s="2"/>
      <c r="AG1071" s="2"/>
      <c r="AH1071" s="2"/>
      <c r="AJ1071" s="2"/>
      <c r="AS1071" s="7"/>
      <c r="BC1071" s="7"/>
      <c r="BH1071" s="8"/>
      <c r="BL1071" s="8"/>
      <c r="DJ1071" s="7"/>
      <c r="DZ1071" s="7"/>
      <c r="EV1071" s="9"/>
      <c r="EW1071" s="9"/>
      <c r="EX1071" s="2"/>
    </row>
    <row r="1072" spans="2:154" x14ac:dyDescent="0.25">
      <c r="B1072" s="16"/>
      <c r="C1072" s="16"/>
      <c r="M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  <c r="AA1072" s="2"/>
      <c r="AB1072" s="2"/>
      <c r="AC1072" s="2"/>
      <c r="AD1072" s="2"/>
      <c r="AE1072" s="2"/>
      <c r="AF1072" s="2"/>
      <c r="AG1072" s="2"/>
      <c r="AH1072" s="2"/>
      <c r="AJ1072" s="2"/>
      <c r="AS1072" s="7"/>
      <c r="BC1072" s="7"/>
      <c r="BH1072" s="8"/>
      <c r="BL1072" s="8"/>
      <c r="DJ1072" s="7"/>
      <c r="DZ1072" s="7"/>
      <c r="EV1072" s="9"/>
      <c r="EW1072" s="9"/>
      <c r="EX1072" s="2"/>
    </row>
    <row r="1073" spans="2:154" x14ac:dyDescent="0.25">
      <c r="B1073" s="16"/>
      <c r="C1073" s="16"/>
      <c r="M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  <c r="AA1073" s="2"/>
      <c r="AB1073" s="2"/>
      <c r="AC1073" s="2"/>
      <c r="AD1073" s="2"/>
      <c r="AE1073" s="2"/>
      <c r="AF1073" s="2"/>
      <c r="AG1073" s="2"/>
      <c r="AH1073" s="2"/>
      <c r="AJ1073" s="2"/>
      <c r="AS1073" s="7"/>
      <c r="BC1073" s="7"/>
      <c r="BH1073" s="8"/>
      <c r="BL1073" s="8"/>
      <c r="DJ1073" s="7"/>
      <c r="DZ1073" s="7"/>
      <c r="EV1073" s="9"/>
      <c r="EW1073" s="9"/>
      <c r="EX1073" s="2"/>
    </row>
    <row r="1074" spans="2:154" x14ac:dyDescent="0.25">
      <c r="B1074" s="16"/>
      <c r="C1074" s="16"/>
      <c r="M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  <c r="AA1074" s="2"/>
      <c r="AB1074" s="2"/>
      <c r="AC1074" s="2"/>
      <c r="AD1074" s="2"/>
      <c r="AE1074" s="2"/>
      <c r="AF1074" s="2"/>
      <c r="AG1074" s="2"/>
      <c r="AH1074" s="2"/>
      <c r="AJ1074" s="2"/>
      <c r="AS1074" s="7"/>
      <c r="BC1074" s="7"/>
      <c r="BH1074" s="8"/>
      <c r="BL1074" s="8"/>
      <c r="DJ1074" s="7"/>
      <c r="DZ1074" s="7"/>
      <c r="EV1074" s="9"/>
      <c r="EW1074" s="9"/>
      <c r="EX1074" s="2"/>
    </row>
    <row r="1075" spans="2:154" x14ac:dyDescent="0.25">
      <c r="B1075" s="16"/>
      <c r="C1075" s="16"/>
      <c r="M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  <c r="AA1075" s="2"/>
      <c r="AB1075" s="2"/>
      <c r="AC1075" s="2"/>
      <c r="AD1075" s="2"/>
      <c r="AE1075" s="2"/>
      <c r="AF1075" s="2"/>
      <c r="AG1075" s="2"/>
      <c r="AH1075" s="2"/>
      <c r="AJ1075" s="2"/>
      <c r="AS1075" s="7"/>
      <c r="BC1075" s="7"/>
      <c r="BH1075" s="8"/>
      <c r="BL1075" s="8"/>
      <c r="DJ1075" s="7"/>
      <c r="DZ1075" s="7"/>
      <c r="EV1075" s="9"/>
      <c r="EW1075" s="9"/>
      <c r="EX1075" s="2"/>
    </row>
    <row r="1076" spans="2:154" x14ac:dyDescent="0.25">
      <c r="B1076" s="16"/>
      <c r="C1076" s="16"/>
      <c r="M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  <c r="AA1076" s="2"/>
      <c r="AB1076" s="2"/>
      <c r="AC1076" s="2"/>
      <c r="AD1076" s="2"/>
      <c r="AE1076" s="2"/>
      <c r="AF1076" s="2"/>
      <c r="AG1076" s="2"/>
      <c r="AH1076" s="2"/>
      <c r="AJ1076" s="2"/>
      <c r="AS1076" s="7"/>
      <c r="BC1076" s="7"/>
      <c r="BH1076" s="8"/>
      <c r="BL1076" s="8"/>
      <c r="DJ1076" s="7"/>
      <c r="DZ1076" s="7"/>
      <c r="EV1076" s="9"/>
      <c r="EW1076" s="9"/>
      <c r="EX1076" s="2"/>
    </row>
    <row r="1077" spans="2:154" x14ac:dyDescent="0.25">
      <c r="B1077" s="16"/>
      <c r="C1077" s="16"/>
      <c r="M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  <c r="AA1077" s="2"/>
      <c r="AB1077" s="2"/>
      <c r="AC1077" s="2"/>
      <c r="AD1077" s="2"/>
      <c r="AE1077" s="2"/>
      <c r="AF1077" s="2"/>
      <c r="AG1077" s="2"/>
      <c r="AH1077" s="2"/>
      <c r="AJ1077" s="2"/>
      <c r="AS1077" s="7"/>
      <c r="BC1077" s="7"/>
      <c r="BH1077" s="8"/>
      <c r="BL1077" s="8"/>
      <c r="DJ1077" s="7"/>
      <c r="DZ1077" s="7"/>
      <c r="EV1077" s="9"/>
      <c r="EW1077" s="9"/>
      <c r="EX1077" s="2"/>
    </row>
    <row r="1078" spans="2:154" x14ac:dyDescent="0.25">
      <c r="B1078" s="16"/>
      <c r="C1078" s="16"/>
      <c r="M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  <c r="AA1078" s="2"/>
      <c r="AB1078" s="2"/>
      <c r="AC1078" s="2"/>
      <c r="AD1078" s="2"/>
      <c r="AE1078" s="2"/>
      <c r="AF1078" s="2"/>
      <c r="AG1078" s="2"/>
      <c r="AH1078" s="2"/>
      <c r="AJ1078" s="2"/>
      <c r="AS1078" s="7"/>
      <c r="BC1078" s="7"/>
      <c r="BH1078" s="8"/>
      <c r="BL1078" s="8"/>
      <c r="DJ1078" s="7"/>
      <c r="DZ1078" s="7"/>
      <c r="EV1078" s="9"/>
      <c r="EW1078" s="9"/>
      <c r="EX1078" s="2"/>
    </row>
    <row r="1079" spans="2:154" x14ac:dyDescent="0.25">
      <c r="B1079" s="16"/>
      <c r="C1079" s="16"/>
      <c r="M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  <c r="AA1079" s="2"/>
      <c r="AB1079" s="2"/>
      <c r="AC1079" s="2"/>
      <c r="AD1079" s="2"/>
      <c r="AE1079" s="2"/>
      <c r="AF1079" s="2"/>
      <c r="AG1079" s="2"/>
      <c r="AH1079" s="2"/>
      <c r="AJ1079" s="2"/>
      <c r="AS1079" s="7"/>
      <c r="BC1079" s="7"/>
      <c r="BH1079" s="8"/>
      <c r="BL1079" s="8"/>
      <c r="DJ1079" s="7"/>
      <c r="DZ1079" s="7"/>
      <c r="EV1079" s="9"/>
      <c r="EW1079" s="9"/>
      <c r="EX1079" s="2"/>
    </row>
    <row r="1080" spans="2:154" x14ac:dyDescent="0.25">
      <c r="B1080" s="16"/>
      <c r="C1080" s="16"/>
      <c r="M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  <c r="AA1080" s="2"/>
      <c r="AB1080" s="2"/>
      <c r="AC1080" s="2"/>
      <c r="AD1080" s="2"/>
      <c r="AE1080" s="2"/>
      <c r="AF1080" s="2"/>
      <c r="AG1080" s="2"/>
      <c r="AH1080" s="2"/>
      <c r="AJ1080" s="2"/>
      <c r="AS1080" s="7"/>
      <c r="BC1080" s="7"/>
      <c r="BH1080" s="8"/>
      <c r="BL1080" s="8"/>
      <c r="DJ1080" s="7"/>
      <c r="DZ1080" s="7"/>
      <c r="EV1080" s="9"/>
      <c r="EW1080" s="9"/>
      <c r="EX1080" s="2"/>
    </row>
    <row r="1081" spans="2:154" x14ac:dyDescent="0.25">
      <c r="B1081" s="16"/>
      <c r="C1081" s="16"/>
      <c r="M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  <c r="AA1081" s="2"/>
      <c r="AB1081" s="2"/>
      <c r="AC1081" s="2"/>
      <c r="AD1081" s="2"/>
      <c r="AE1081" s="2"/>
      <c r="AF1081" s="2"/>
      <c r="AG1081" s="2"/>
      <c r="AH1081" s="2"/>
      <c r="AJ1081" s="2"/>
      <c r="AS1081" s="7"/>
      <c r="BC1081" s="7"/>
      <c r="BH1081" s="8"/>
      <c r="BL1081" s="8"/>
      <c r="DJ1081" s="7"/>
      <c r="DZ1081" s="7"/>
      <c r="EV1081" s="9"/>
      <c r="EW1081" s="9"/>
      <c r="EX1081" s="2"/>
    </row>
    <row r="1082" spans="2:154" x14ac:dyDescent="0.25">
      <c r="B1082" s="16"/>
      <c r="C1082" s="16"/>
      <c r="M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  <c r="AA1082" s="2"/>
      <c r="AB1082" s="2"/>
      <c r="AC1082" s="2"/>
      <c r="AD1082" s="2"/>
      <c r="AE1082" s="2"/>
      <c r="AF1082" s="2"/>
      <c r="AG1082" s="2"/>
      <c r="AH1082" s="2"/>
      <c r="AJ1082" s="2"/>
      <c r="AS1082" s="7"/>
      <c r="BC1082" s="7"/>
      <c r="BH1082" s="8"/>
      <c r="BL1082" s="8"/>
      <c r="DJ1082" s="7"/>
      <c r="DZ1082" s="7"/>
      <c r="EV1082" s="9"/>
      <c r="EW1082" s="9"/>
      <c r="EX1082" s="2"/>
    </row>
    <row r="1083" spans="2:154" x14ac:dyDescent="0.25">
      <c r="B1083" s="16"/>
      <c r="C1083" s="16"/>
      <c r="M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  <c r="AA1083" s="2"/>
      <c r="AB1083" s="2"/>
      <c r="AC1083" s="2"/>
      <c r="AD1083" s="2"/>
      <c r="AE1083" s="2"/>
      <c r="AF1083" s="2"/>
      <c r="AG1083" s="2"/>
      <c r="AH1083" s="2"/>
      <c r="AJ1083" s="2"/>
      <c r="AS1083" s="7"/>
      <c r="BC1083" s="7"/>
      <c r="BH1083" s="8"/>
      <c r="BL1083" s="8"/>
      <c r="DJ1083" s="7"/>
      <c r="DZ1083" s="7"/>
      <c r="EV1083" s="9"/>
      <c r="EW1083" s="9"/>
      <c r="EX1083" s="2"/>
    </row>
    <row r="1084" spans="2:154" x14ac:dyDescent="0.25">
      <c r="B1084" s="16"/>
      <c r="C1084" s="16"/>
      <c r="M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  <c r="AA1084" s="2"/>
      <c r="AB1084" s="2"/>
      <c r="AC1084" s="2"/>
      <c r="AD1084" s="2"/>
      <c r="AE1084" s="2"/>
      <c r="AF1084" s="2"/>
      <c r="AG1084" s="2"/>
      <c r="AH1084" s="2"/>
      <c r="AJ1084" s="2"/>
      <c r="AS1084" s="7"/>
      <c r="BC1084" s="7"/>
      <c r="BH1084" s="8"/>
      <c r="BL1084" s="8"/>
      <c r="DJ1084" s="7"/>
      <c r="DZ1084" s="7"/>
      <c r="EV1084" s="9"/>
      <c r="EW1084" s="9"/>
      <c r="EX1084" s="2"/>
    </row>
    <row r="1085" spans="2:154" x14ac:dyDescent="0.25">
      <c r="B1085" s="16"/>
      <c r="C1085" s="16"/>
      <c r="M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  <c r="AA1085" s="2"/>
      <c r="AB1085" s="2"/>
      <c r="AC1085" s="2"/>
      <c r="AD1085" s="2"/>
      <c r="AE1085" s="2"/>
      <c r="AF1085" s="2"/>
      <c r="AG1085" s="2"/>
      <c r="AH1085" s="2"/>
      <c r="AJ1085" s="2"/>
      <c r="AS1085" s="7"/>
      <c r="BC1085" s="7"/>
      <c r="BH1085" s="8"/>
      <c r="BL1085" s="8"/>
      <c r="DJ1085" s="7"/>
      <c r="DZ1085" s="7"/>
      <c r="EV1085" s="9"/>
      <c r="EW1085" s="9"/>
      <c r="EX1085" s="2"/>
    </row>
    <row r="1086" spans="2:154" x14ac:dyDescent="0.25">
      <c r="B1086" s="16"/>
      <c r="C1086" s="16"/>
      <c r="M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  <c r="AA1086" s="2"/>
      <c r="AB1086" s="2"/>
      <c r="AC1086" s="2"/>
      <c r="AD1086" s="2"/>
      <c r="AE1086" s="2"/>
      <c r="AF1086" s="2"/>
      <c r="AG1086" s="2"/>
      <c r="AH1086" s="2"/>
      <c r="AJ1086" s="2"/>
      <c r="AS1086" s="7"/>
      <c r="BC1086" s="7"/>
      <c r="BH1086" s="8"/>
      <c r="BL1086" s="8"/>
      <c r="DJ1086" s="7"/>
      <c r="DZ1086" s="7"/>
      <c r="EV1086" s="9"/>
      <c r="EW1086" s="9"/>
      <c r="EX1086" s="2"/>
    </row>
    <row r="1087" spans="2:154" x14ac:dyDescent="0.25">
      <c r="B1087" s="16"/>
      <c r="C1087" s="16"/>
      <c r="M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  <c r="AA1087" s="2"/>
      <c r="AB1087" s="2"/>
      <c r="AC1087" s="2"/>
      <c r="AD1087" s="2"/>
      <c r="AE1087" s="2"/>
      <c r="AF1087" s="2"/>
      <c r="AG1087" s="2"/>
      <c r="AH1087" s="2"/>
      <c r="AJ1087" s="2"/>
      <c r="AS1087" s="7"/>
      <c r="BC1087" s="7"/>
      <c r="BH1087" s="8"/>
      <c r="BL1087" s="8"/>
      <c r="DJ1087" s="7"/>
      <c r="DZ1087" s="7"/>
      <c r="EV1087" s="9"/>
      <c r="EW1087" s="9"/>
      <c r="EX1087" s="2"/>
    </row>
    <row r="1088" spans="2:154" x14ac:dyDescent="0.25">
      <c r="B1088" s="16"/>
      <c r="C1088" s="16"/>
      <c r="M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  <c r="AA1088" s="2"/>
      <c r="AB1088" s="2"/>
      <c r="AC1088" s="2"/>
      <c r="AD1088" s="2"/>
      <c r="AE1088" s="2"/>
      <c r="AF1088" s="2"/>
      <c r="AG1088" s="2"/>
      <c r="AH1088" s="2"/>
      <c r="AJ1088" s="2"/>
      <c r="AS1088" s="7"/>
      <c r="BC1088" s="7"/>
      <c r="BH1088" s="8"/>
      <c r="BL1088" s="8"/>
      <c r="DJ1088" s="7"/>
      <c r="DZ1088" s="7"/>
      <c r="EV1088" s="9"/>
      <c r="EW1088" s="9"/>
      <c r="EX1088" s="2"/>
    </row>
    <row r="1089" spans="2:154" x14ac:dyDescent="0.25">
      <c r="B1089" s="16"/>
      <c r="C1089" s="16"/>
      <c r="M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  <c r="AA1089" s="2"/>
      <c r="AB1089" s="2"/>
      <c r="AC1089" s="2"/>
      <c r="AD1089" s="2"/>
      <c r="AE1089" s="2"/>
      <c r="AF1089" s="2"/>
      <c r="AG1089" s="2"/>
      <c r="AH1089" s="2"/>
      <c r="AJ1089" s="2"/>
      <c r="AS1089" s="7"/>
      <c r="BC1089" s="7"/>
      <c r="BH1089" s="8"/>
      <c r="BL1089" s="8"/>
      <c r="DJ1089" s="7"/>
      <c r="DZ1089" s="7"/>
      <c r="EV1089" s="9"/>
      <c r="EW1089" s="9"/>
      <c r="EX1089" s="2"/>
    </row>
    <row r="1090" spans="2:154" x14ac:dyDescent="0.25">
      <c r="B1090" s="16"/>
      <c r="C1090" s="16"/>
      <c r="M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  <c r="AA1090" s="2"/>
      <c r="AB1090" s="2"/>
      <c r="AC1090" s="2"/>
      <c r="AD1090" s="2"/>
      <c r="AE1090" s="2"/>
      <c r="AF1090" s="2"/>
      <c r="AG1090" s="2"/>
      <c r="AH1090" s="2"/>
      <c r="AJ1090" s="2"/>
      <c r="AS1090" s="7"/>
      <c r="BC1090" s="7"/>
      <c r="BH1090" s="8"/>
      <c r="BL1090" s="8"/>
      <c r="DJ1090" s="7"/>
      <c r="DZ1090" s="7"/>
      <c r="EV1090" s="9"/>
      <c r="EW1090" s="9"/>
      <c r="EX1090" s="2"/>
    </row>
    <row r="1091" spans="2:154" x14ac:dyDescent="0.25">
      <c r="B1091" s="16"/>
      <c r="C1091" s="16"/>
      <c r="M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  <c r="AA1091" s="2"/>
      <c r="AB1091" s="2"/>
      <c r="AC1091" s="2"/>
      <c r="AD1091" s="2"/>
      <c r="AE1091" s="2"/>
      <c r="AF1091" s="2"/>
      <c r="AG1091" s="2"/>
      <c r="AH1091" s="2"/>
      <c r="AJ1091" s="2"/>
      <c r="AS1091" s="7"/>
      <c r="BC1091" s="7"/>
      <c r="BH1091" s="8"/>
      <c r="BL1091" s="8"/>
      <c r="DJ1091" s="7"/>
      <c r="DZ1091" s="7"/>
      <c r="EV1091" s="9"/>
      <c r="EW1091" s="9"/>
      <c r="EX1091" s="2"/>
    </row>
    <row r="1092" spans="2:154" x14ac:dyDescent="0.25">
      <c r="B1092" s="16"/>
      <c r="C1092" s="16"/>
      <c r="M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  <c r="AA1092" s="2"/>
      <c r="AB1092" s="2"/>
      <c r="AC1092" s="2"/>
      <c r="AD1092" s="2"/>
      <c r="AE1092" s="2"/>
      <c r="AF1092" s="2"/>
      <c r="AG1092" s="2"/>
      <c r="AH1092" s="2"/>
      <c r="AJ1092" s="2"/>
      <c r="AS1092" s="7"/>
      <c r="BC1092" s="7"/>
      <c r="BH1092" s="8"/>
      <c r="BL1092" s="8"/>
      <c r="DJ1092" s="7"/>
      <c r="DZ1092" s="7"/>
      <c r="EV1092" s="9"/>
      <c r="EW1092" s="9"/>
      <c r="EX1092" s="2"/>
    </row>
    <row r="1093" spans="2:154" x14ac:dyDescent="0.25">
      <c r="B1093" s="16"/>
      <c r="C1093" s="16"/>
      <c r="M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  <c r="AA1093" s="2"/>
      <c r="AB1093" s="2"/>
      <c r="AC1093" s="2"/>
      <c r="AD1093" s="2"/>
      <c r="AE1093" s="2"/>
      <c r="AF1093" s="2"/>
      <c r="AG1093" s="2"/>
      <c r="AH1093" s="2"/>
      <c r="AJ1093" s="2"/>
      <c r="AS1093" s="7"/>
      <c r="BC1093" s="7"/>
      <c r="BH1093" s="8"/>
      <c r="BL1093" s="8"/>
      <c r="DJ1093" s="7"/>
      <c r="DZ1093" s="7"/>
      <c r="EV1093" s="9"/>
      <c r="EW1093" s="9"/>
      <c r="EX1093" s="2"/>
    </row>
    <row r="1094" spans="2:154" x14ac:dyDescent="0.25">
      <c r="B1094" s="16"/>
      <c r="C1094" s="16"/>
      <c r="M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  <c r="AA1094" s="2"/>
      <c r="AB1094" s="2"/>
      <c r="AC1094" s="2"/>
      <c r="AD1094" s="2"/>
      <c r="AE1094" s="2"/>
      <c r="AF1094" s="2"/>
      <c r="AG1094" s="2"/>
      <c r="AH1094" s="2"/>
      <c r="AJ1094" s="2"/>
      <c r="AS1094" s="7"/>
      <c r="BC1094" s="7"/>
      <c r="BH1094" s="8"/>
      <c r="BL1094" s="8"/>
      <c r="DJ1094" s="7"/>
      <c r="DZ1094" s="7"/>
      <c r="EV1094" s="9"/>
      <c r="EW1094" s="9"/>
      <c r="EX1094" s="2"/>
    </row>
    <row r="1095" spans="2:154" x14ac:dyDescent="0.25">
      <c r="B1095" s="16"/>
      <c r="C1095" s="16"/>
      <c r="M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  <c r="AA1095" s="2"/>
      <c r="AB1095" s="2"/>
      <c r="AC1095" s="2"/>
      <c r="AD1095" s="2"/>
      <c r="AE1095" s="2"/>
      <c r="AF1095" s="2"/>
      <c r="AG1095" s="2"/>
      <c r="AH1095" s="2"/>
      <c r="AJ1095" s="2"/>
      <c r="AS1095" s="7"/>
      <c r="BC1095" s="7"/>
      <c r="BH1095" s="8"/>
      <c r="BL1095" s="8"/>
      <c r="DJ1095" s="7"/>
      <c r="DZ1095" s="7"/>
      <c r="EV1095" s="9"/>
      <c r="EW1095" s="9"/>
      <c r="EX1095" s="2"/>
    </row>
    <row r="1096" spans="2:154" x14ac:dyDescent="0.25">
      <c r="B1096" s="16"/>
      <c r="C1096" s="16"/>
      <c r="M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  <c r="AA1096" s="2"/>
      <c r="AB1096" s="2"/>
      <c r="AC1096" s="2"/>
      <c r="AD1096" s="2"/>
      <c r="AE1096" s="2"/>
      <c r="AF1096" s="2"/>
      <c r="AG1096" s="2"/>
      <c r="AH1096" s="2"/>
      <c r="AJ1096" s="2"/>
      <c r="AS1096" s="7"/>
      <c r="BC1096" s="7"/>
      <c r="BH1096" s="8"/>
      <c r="BL1096" s="8"/>
      <c r="DJ1096" s="7"/>
      <c r="DZ1096" s="7"/>
      <c r="EV1096" s="9"/>
      <c r="EW1096" s="9"/>
      <c r="EX1096" s="2"/>
    </row>
    <row r="1097" spans="2:154" x14ac:dyDescent="0.25">
      <c r="B1097" s="16"/>
      <c r="C1097" s="16"/>
      <c r="M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  <c r="AA1097" s="2"/>
      <c r="AB1097" s="2"/>
      <c r="AC1097" s="2"/>
      <c r="AD1097" s="2"/>
      <c r="AE1097" s="2"/>
      <c r="AF1097" s="2"/>
      <c r="AG1097" s="2"/>
      <c r="AH1097" s="2"/>
      <c r="AJ1097" s="2"/>
      <c r="AS1097" s="7"/>
      <c r="BC1097" s="7"/>
      <c r="BH1097" s="8"/>
      <c r="BL1097" s="8"/>
      <c r="DJ1097" s="7"/>
      <c r="DZ1097" s="7"/>
      <c r="EV1097" s="9"/>
      <c r="EW1097" s="9"/>
      <c r="EX1097" s="2"/>
    </row>
    <row r="1098" spans="2:154" x14ac:dyDescent="0.25">
      <c r="B1098" s="16"/>
      <c r="C1098" s="16"/>
      <c r="M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  <c r="AA1098" s="2"/>
      <c r="AB1098" s="2"/>
      <c r="AC1098" s="2"/>
      <c r="AD1098" s="2"/>
      <c r="AE1098" s="2"/>
      <c r="AF1098" s="2"/>
      <c r="AG1098" s="2"/>
      <c r="AH1098" s="2"/>
      <c r="AJ1098" s="2"/>
      <c r="AS1098" s="7"/>
      <c r="BC1098" s="7"/>
      <c r="BH1098" s="8"/>
      <c r="BL1098" s="8"/>
      <c r="DJ1098" s="7"/>
      <c r="DZ1098" s="7"/>
      <c r="EV1098" s="9"/>
      <c r="EW1098" s="9"/>
      <c r="EX1098" s="2"/>
    </row>
    <row r="1099" spans="2:154" x14ac:dyDescent="0.25">
      <c r="B1099" s="16"/>
      <c r="C1099" s="16"/>
      <c r="M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  <c r="AA1099" s="2"/>
      <c r="AB1099" s="2"/>
      <c r="AC1099" s="2"/>
      <c r="AD1099" s="2"/>
      <c r="AE1099" s="2"/>
      <c r="AF1099" s="2"/>
      <c r="AG1099" s="2"/>
      <c r="AH1099" s="2"/>
      <c r="AJ1099" s="2"/>
      <c r="AS1099" s="7"/>
      <c r="BC1099" s="7"/>
      <c r="BH1099" s="8"/>
      <c r="BL1099" s="8"/>
      <c r="DJ1099" s="7"/>
      <c r="DZ1099" s="7"/>
      <c r="EV1099" s="9"/>
      <c r="EW1099" s="9"/>
      <c r="EX1099" s="2"/>
    </row>
    <row r="1100" spans="2:154" x14ac:dyDescent="0.25">
      <c r="B1100" s="16"/>
      <c r="C1100" s="16"/>
      <c r="M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  <c r="AA1100" s="2"/>
      <c r="AB1100" s="2"/>
      <c r="AC1100" s="2"/>
      <c r="AD1100" s="2"/>
      <c r="AE1100" s="2"/>
      <c r="AF1100" s="2"/>
      <c r="AG1100" s="2"/>
      <c r="AH1100" s="2"/>
      <c r="AJ1100" s="2"/>
      <c r="AS1100" s="7"/>
      <c r="BC1100" s="7"/>
      <c r="BH1100" s="8"/>
      <c r="BL1100" s="8"/>
      <c r="DJ1100" s="7"/>
      <c r="DZ1100" s="7"/>
      <c r="EV1100" s="9"/>
      <c r="EW1100" s="9"/>
      <c r="EX1100" s="2"/>
    </row>
    <row r="1101" spans="2:154" x14ac:dyDescent="0.25">
      <c r="B1101" s="16"/>
      <c r="C1101" s="16"/>
      <c r="M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  <c r="AA1101" s="2"/>
      <c r="AB1101" s="2"/>
      <c r="AC1101" s="2"/>
      <c r="AD1101" s="2"/>
      <c r="AE1101" s="2"/>
      <c r="AF1101" s="2"/>
      <c r="AG1101" s="2"/>
      <c r="AH1101" s="2"/>
      <c r="AJ1101" s="2"/>
      <c r="AS1101" s="7"/>
      <c r="BC1101" s="7"/>
      <c r="BH1101" s="8"/>
      <c r="BL1101" s="8"/>
      <c r="DJ1101" s="7"/>
      <c r="DZ1101" s="7"/>
      <c r="EV1101" s="9"/>
      <c r="EW1101" s="9"/>
      <c r="EX1101" s="2"/>
    </row>
    <row r="1102" spans="2:154" x14ac:dyDescent="0.25">
      <c r="B1102" s="16"/>
      <c r="C1102" s="16"/>
      <c r="M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  <c r="AA1102" s="2"/>
      <c r="AB1102" s="2"/>
      <c r="AC1102" s="2"/>
      <c r="AD1102" s="2"/>
      <c r="AE1102" s="2"/>
      <c r="AF1102" s="2"/>
      <c r="AG1102" s="2"/>
      <c r="AH1102" s="2"/>
      <c r="AJ1102" s="2"/>
      <c r="AS1102" s="7"/>
      <c r="BC1102" s="7"/>
      <c r="BH1102" s="8"/>
      <c r="BL1102" s="8"/>
      <c r="DJ1102" s="7"/>
      <c r="DZ1102" s="7"/>
      <c r="EV1102" s="9"/>
      <c r="EW1102" s="9"/>
      <c r="EX1102" s="2"/>
    </row>
    <row r="1103" spans="2:154" x14ac:dyDescent="0.25">
      <c r="B1103" s="16"/>
      <c r="C1103" s="16"/>
      <c r="M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  <c r="AA1103" s="2"/>
      <c r="AB1103" s="2"/>
      <c r="AC1103" s="2"/>
      <c r="AD1103" s="2"/>
      <c r="AE1103" s="2"/>
      <c r="AF1103" s="2"/>
      <c r="AG1103" s="2"/>
      <c r="AH1103" s="2"/>
      <c r="AJ1103" s="2"/>
      <c r="AS1103" s="7"/>
      <c r="BC1103" s="7"/>
      <c r="BH1103" s="8"/>
      <c r="BL1103" s="8"/>
      <c r="DJ1103" s="7"/>
      <c r="DZ1103" s="7"/>
      <c r="EV1103" s="9"/>
      <c r="EW1103" s="9"/>
      <c r="EX1103" s="2"/>
    </row>
    <row r="1104" spans="2:154" x14ac:dyDescent="0.25">
      <c r="B1104" s="16"/>
      <c r="C1104" s="16"/>
      <c r="M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  <c r="AA1104" s="2"/>
      <c r="AB1104" s="2"/>
      <c r="AC1104" s="2"/>
      <c r="AD1104" s="2"/>
      <c r="AE1104" s="2"/>
      <c r="AF1104" s="2"/>
      <c r="AG1104" s="2"/>
      <c r="AH1104" s="2"/>
      <c r="AJ1104" s="2"/>
      <c r="AS1104" s="7"/>
      <c r="BC1104" s="7"/>
      <c r="BH1104" s="8"/>
      <c r="BL1104" s="8"/>
      <c r="DJ1104" s="7"/>
      <c r="DZ1104" s="7"/>
      <c r="EV1104" s="9"/>
      <c r="EW1104" s="9"/>
      <c r="EX1104" s="2"/>
    </row>
    <row r="1105" spans="2:154" x14ac:dyDescent="0.25">
      <c r="B1105" s="16"/>
      <c r="C1105" s="16"/>
      <c r="M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  <c r="AA1105" s="2"/>
      <c r="AB1105" s="2"/>
      <c r="AC1105" s="2"/>
      <c r="AD1105" s="2"/>
      <c r="AE1105" s="2"/>
      <c r="AF1105" s="2"/>
      <c r="AG1105" s="2"/>
      <c r="AH1105" s="2"/>
      <c r="AJ1105" s="2"/>
      <c r="AS1105" s="7"/>
      <c r="BC1105" s="7"/>
      <c r="BH1105" s="8"/>
      <c r="BL1105" s="8"/>
      <c r="DJ1105" s="7"/>
      <c r="DZ1105" s="7"/>
      <c r="EV1105" s="9"/>
      <c r="EW1105" s="9"/>
      <c r="EX1105" s="2"/>
    </row>
    <row r="1106" spans="2:154" x14ac:dyDescent="0.25">
      <c r="B1106" s="16"/>
      <c r="C1106" s="16"/>
      <c r="M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  <c r="AA1106" s="2"/>
      <c r="AB1106" s="2"/>
      <c r="AC1106" s="2"/>
      <c r="AD1106" s="2"/>
      <c r="AE1106" s="2"/>
      <c r="AF1106" s="2"/>
      <c r="AG1106" s="2"/>
      <c r="AH1106" s="2"/>
      <c r="AJ1106" s="2"/>
      <c r="AS1106" s="7"/>
      <c r="BC1106" s="7"/>
      <c r="BH1106" s="8"/>
      <c r="BL1106" s="8"/>
      <c r="DJ1106" s="7"/>
      <c r="DZ1106" s="7"/>
      <c r="EV1106" s="9"/>
      <c r="EW1106" s="9"/>
      <c r="EX1106" s="2"/>
    </row>
    <row r="1107" spans="2:154" x14ac:dyDescent="0.25">
      <c r="B1107" s="16"/>
      <c r="C1107" s="16"/>
      <c r="M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  <c r="AA1107" s="2"/>
      <c r="AB1107" s="2"/>
      <c r="AC1107" s="2"/>
      <c r="AD1107" s="2"/>
      <c r="AE1107" s="2"/>
      <c r="AF1107" s="2"/>
      <c r="AG1107" s="2"/>
      <c r="AH1107" s="2"/>
      <c r="AJ1107" s="2"/>
      <c r="AS1107" s="7"/>
      <c r="BC1107" s="7"/>
      <c r="BH1107" s="8"/>
      <c r="BL1107" s="8"/>
      <c r="DJ1107" s="7"/>
      <c r="DZ1107" s="7"/>
      <c r="EV1107" s="9"/>
      <c r="EW1107" s="9"/>
      <c r="EX1107" s="2"/>
    </row>
    <row r="1108" spans="2:154" x14ac:dyDescent="0.25">
      <c r="B1108" s="16"/>
      <c r="C1108" s="16"/>
      <c r="M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  <c r="AA1108" s="2"/>
      <c r="AB1108" s="2"/>
      <c r="AC1108" s="2"/>
      <c r="AD1108" s="2"/>
      <c r="AE1108" s="2"/>
      <c r="AF1108" s="2"/>
      <c r="AG1108" s="2"/>
      <c r="AH1108" s="2"/>
      <c r="AJ1108" s="2"/>
      <c r="AS1108" s="7"/>
      <c r="BC1108" s="7"/>
      <c r="BH1108" s="8"/>
      <c r="BL1108" s="8"/>
      <c r="DJ1108" s="7"/>
      <c r="DZ1108" s="7"/>
      <c r="EV1108" s="9"/>
      <c r="EW1108" s="9"/>
      <c r="EX1108" s="2"/>
    </row>
    <row r="1109" spans="2:154" x14ac:dyDescent="0.25">
      <c r="B1109" s="16"/>
      <c r="C1109" s="16"/>
      <c r="M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  <c r="AA1109" s="2"/>
      <c r="AB1109" s="2"/>
      <c r="AC1109" s="2"/>
      <c r="AD1109" s="2"/>
      <c r="AE1109" s="2"/>
      <c r="AF1109" s="2"/>
      <c r="AG1109" s="2"/>
      <c r="AH1109" s="2"/>
      <c r="AJ1109" s="2"/>
      <c r="AS1109" s="7"/>
      <c r="BC1109" s="7"/>
      <c r="BH1109" s="8"/>
      <c r="BL1109" s="8"/>
      <c r="DJ1109" s="7"/>
      <c r="DZ1109" s="7"/>
      <c r="EV1109" s="9"/>
      <c r="EW1109" s="9"/>
      <c r="EX1109" s="2"/>
    </row>
    <row r="1110" spans="2:154" x14ac:dyDescent="0.25">
      <c r="B1110" s="16"/>
      <c r="C1110" s="16"/>
      <c r="M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  <c r="AA1110" s="2"/>
      <c r="AB1110" s="2"/>
      <c r="AC1110" s="2"/>
      <c r="AD1110" s="2"/>
      <c r="AE1110" s="2"/>
      <c r="AF1110" s="2"/>
      <c r="AG1110" s="2"/>
      <c r="AH1110" s="2"/>
      <c r="AJ1110" s="2"/>
      <c r="AS1110" s="7"/>
      <c r="BC1110" s="7"/>
      <c r="BH1110" s="8"/>
      <c r="BL1110" s="8"/>
      <c r="DJ1110" s="7"/>
      <c r="DZ1110" s="7"/>
      <c r="EV1110" s="9"/>
      <c r="EW1110" s="9"/>
      <c r="EX1110" s="2"/>
    </row>
    <row r="1111" spans="2:154" x14ac:dyDescent="0.25">
      <c r="B1111" s="16"/>
      <c r="C1111" s="16"/>
      <c r="M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  <c r="AA1111" s="2"/>
      <c r="AB1111" s="2"/>
      <c r="AC1111" s="2"/>
      <c r="AD1111" s="2"/>
      <c r="AE1111" s="2"/>
      <c r="AF1111" s="2"/>
      <c r="AG1111" s="2"/>
      <c r="AH1111" s="2"/>
      <c r="AJ1111" s="2"/>
      <c r="AS1111" s="7"/>
      <c r="BC1111" s="7"/>
      <c r="BH1111" s="8"/>
      <c r="BL1111" s="8"/>
      <c r="DJ1111" s="7"/>
      <c r="DZ1111" s="7"/>
      <c r="EV1111" s="9"/>
      <c r="EW1111" s="9"/>
      <c r="EX1111" s="2"/>
    </row>
    <row r="1112" spans="2:154" x14ac:dyDescent="0.25">
      <c r="B1112" s="16"/>
      <c r="C1112" s="16"/>
      <c r="M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  <c r="AA1112" s="2"/>
      <c r="AB1112" s="2"/>
      <c r="AC1112" s="2"/>
      <c r="AD1112" s="2"/>
      <c r="AE1112" s="2"/>
      <c r="AF1112" s="2"/>
      <c r="AG1112" s="2"/>
      <c r="AH1112" s="2"/>
      <c r="AJ1112" s="2"/>
      <c r="AS1112" s="7"/>
      <c r="BC1112" s="7"/>
      <c r="BH1112" s="8"/>
      <c r="BL1112" s="8"/>
      <c r="DJ1112" s="7"/>
      <c r="DZ1112" s="7"/>
      <c r="EV1112" s="9"/>
      <c r="EW1112" s="9"/>
      <c r="EX1112" s="2"/>
    </row>
    <row r="1113" spans="2:154" x14ac:dyDescent="0.25">
      <c r="B1113" s="16"/>
      <c r="C1113" s="16"/>
      <c r="M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  <c r="AA1113" s="2"/>
      <c r="AB1113" s="2"/>
      <c r="AC1113" s="2"/>
      <c r="AD1113" s="2"/>
      <c r="AE1113" s="2"/>
      <c r="AF1113" s="2"/>
      <c r="AG1113" s="2"/>
      <c r="AH1113" s="2"/>
      <c r="AJ1113" s="2"/>
      <c r="AS1113" s="7"/>
      <c r="BC1113" s="7"/>
      <c r="BH1113" s="8"/>
      <c r="BL1113" s="8"/>
      <c r="DJ1113" s="7"/>
      <c r="DZ1113" s="7"/>
      <c r="EV1113" s="9"/>
      <c r="EW1113" s="9"/>
      <c r="EX1113" s="2"/>
    </row>
    <row r="1114" spans="2:154" x14ac:dyDescent="0.25">
      <c r="B1114" s="16"/>
      <c r="C1114" s="16"/>
      <c r="M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  <c r="AA1114" s="2"/>
      <c r="AB1114" s="2"/>
      <c r="AC1114" s="2"/>
      <c r="AD1114" s="2"/>
      <c r="AE1114" s="2"/>
      <c r="AF1114" s="2"/>
      <c r="AG1114" s="2"/>
      <c r="AH1114" s="2"/>
      <c r="AJ1114" s="2"/>
      <c r="AS1114" s="7"/>
      <c r="BC1114" s="7"/>
      <c r="BH1114" s="8"/>
      <c r="BL1114" s="8"/>
      <c r="DJ1114" s="7"/>
      <c r="DZ1114" s="7"/>
      <c r="EV1114" s="9"/>
      <c r="EW1114" s="9"/>
      <c r="EX1114" s="2"/>
    </row>
    <row r="1115" spans="2:154" x14ac:dyDescent="0.25">
      <c r="B1115" s="16"/>
      <c r="C1115" s="16"/>
      <c r="M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  <c r="AA1115" s="2"/>
      <c r="AB1115" s="2"/>
      <c r="AC1115" s="2"/>
      <c r="AD1115" s="2"/>
      <c r="AE1115" s="2"/>
      <c r="AF1115" s="2"/>
      <c r="AG1115" s="2"/>
      <c r="AH1115" s="2"/>
      <c r="AJ1115" s="2"/>
      <c r="AS1115" s="7"/>
      <c r="BC1115" s="7"/>
      <c r="BH1115" s="8"/>
      <c r="BL1115" s="8"/>
      <c r="DJ1115" s="7"/>
      <c r="DZ1115" s="7"/>
      <c r="EV1115" s="9"/>
      <c r="EW1115" s="9"/>
      <c r="EX1115" s="2"/>
    </row>
    <row r="1116" spans="2:154" x14ac:dyDescent="0.25">
      <c r="B1116" s="16"/>
      <c r="C1116" s="16"/>
      <c r="M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  <c r="AB1116" s="2"/>
      <c r="AC1116" s="2"/>
      <c r="AD1116" s="2"/>
      <c r="AE1116" s="2"/>
      <c r="AF1116" s="2"/>
      <c r="AG1116" s="2"/>
      <c r="AH1116" s="2"/>
      <c r="AJ1116" s="2"/>
      <c r="AS1116" s="7"/>
      <c r="BC1116" s="7"/>
      <c r="BH1116" s="8"/>
      <c r="BL1116" s="8"/>
      <c r="DJ1116" s="7"/>
      <c r="DZ1116" s="7"/>
      <c r="EV1116" s="9"/>
      <c r="EW1116" s="9"/>
      <c r="EX1116" s="2"/>
    </row>
    <row r="1117" spans="2:154" x14ac:dyDescent="0.25">
      <c r="B1117" s="16"/>
      <c r="C1117" s="16"/>
      <c r="M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  <c r="AB1117" s="2"/>
      <c r="AC1117" s="2"/>
      <c r="AD1117" s="2"/>
      <c r="AE1117" s="2"/>
      <c r="AF1117" s="2"/>
      <c r="AG1117" s="2"/>
      <c r="AH1117" s="2"/>
      <c r="AJ1117" s="2"/>
      <c r="AS1117" s="7"/>
      <c r="BC1117" s="7"/>
      <c r="BH1117" s="8"/>
      <c r="BL1117" s="8"/>
      <c r="DJ1117" s="7"/>
      <c r="DZ1117" s="7"/>
      <c r="EV1117" s="9"/>
      <c r="EW1117" s="9"/>
      <c r="EX1117" s="2"/>
    </row>
    <row r="1118" spans="2:154" x14ac:dyDescent="0.25">
      <c r="B1118" s="16"/>
      <c r="C1118" s="16"/>
      <c r="M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  <c r="AB1118" s="2"/>
      <c r="AC1118" s="2"/>
      <c r="AD1118" s="2"/>
      <c r="AE1118" s="2"/>
      <c r="AF1118" s="2"/>
      <c r="AG1118" s="2"/>
      <c r="AH1118" s="2"/>
      <c r="AJ1118" s="2"/>
      <c r="AS1118" s="7"/>
      <c r="BC1118" s="7"/>
      <c r="BH1118" s="8"/>
      <c r="BL1118" s="8"/>
      <c r="DJ1118" s="7"/>
      <c r="DZ1118" s="7"/>
      <c r="EV1118" s="9"/>
      <c r="EW1118" s="9"/>
      <c r="EX1118" s="2"/>
    </row>
    <row r="1119" spans="2:154" x14ac:dyDescent="0.25">
      <c r="B1119" s="16"/>
      <c r="C1119" s="16"/>
      <c r="M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  <c r="AB1119" s="2"/>
      <c r="AC1119" s="2"/>
      <c r="AD1119" s="2"/>
      <c r="AE1119" s="2"/>
      <c r="AF1119" s="2"/>
      <c r="AG1119" s="2"/>
      <c r="AH1119" s="2"/>
      <c r="AJ1119" s="2"/>
      <c r="AS1119" s="7"/>
      <c r="BC1119" s="7"/>
      <c r="BH1119" s="8"/>
      <c r="BL1119" s="8"/>
      <c r="DJ1119" s="7"/>
      <c r="DZ1119" s="7"/>
      <c r="EV1119" s="9"/>
      <c r="EW1119" s="9"/>
      <c r="EX1119" s="2"/>
    </row>
    <row r="1120" spans="2:154" x14ac:dyDescent="0.25">
      <c r="B1120" s="16"/>
      <c r="C1120" s="16"/>
      <c r="M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  <c r="AB1120" s="2"/>
      <c r="AC1120" s="2"/>
      <c r="AD1120" s="2"/>
      <c r="AE1120" s="2"/>
      <c r="AF1120" s="2"/>
      <c r="AG1120" s="2"/>
      <c r="AH1120" s="2"/>
      <c r="AJ1120" s="2"/>
      <c r="AS1120" s="7"/>
      <c r="BC1120" s="7"/>
      <c r="BH1120" s="8"/>
      <c r="BL1120" s="8"/>
      <c r="DJ1120" s="7"/>
      <c r="DZ1120" s="7"/>
      <c r="EV1120" s="9"/>
      <c r="EW1120" s="9"/>
      <c r="EX1120" s="2"/>
    </row>
    <row r="1121" spans="2:154" x14ac:dyDescent="0.25">
      <c r="B1121" s="16"/>
      <c r="C1121" s="16"/>
      <c r="M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  <c r="AB1121" s="2"/>
      <c r="AC1121" s="2"/>
      <c r="AD1121" s="2"/>
      <c r="AE1121" s="2"/>
      <c r="AF1121" s="2"/>
      <c r="AG1121" s="2"/>
      <c r="AH1121" s="2"/>
      <c r="AJ1121" s="2"/>
      <c r="AS1121" s="7"/>
      <c r="BC1121" s="7"/>
      <c r="BH1121" s="8"/>
      <c r="BL1121" s="8"/>
      <c r="DJ1121" s="7"/>
      <c r="DZ1121" s="7"/>
      <c r="EV1121" s="9"/>
      <c r="EW1121" s="9"/>
      <c r="EX1121" s="2"/>
    </row>
    <row r="1122" spans="2:154" x14ac:dyDescent="0.25">
      <c r="B1122" s="16"/>
      <c r="C1122" s="16"/>
      <c r="M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  <c r="AB1122" s="2"/>
      <c r="AC1122" s="2"/>
      <c r="AD1122" s="2"/>
      <c r="AE1122" s="2"/>
      <c r="AF1122" s="2"/>
      <c r="AG1122" s="2"/>
      <c r="AH1122" s="2"/>
      <c r="AJ1122" s="2"/>
      <c r="AS1122" s="7"/>
      <c r="BC1122" s="7"/>
      <c r="BH1122" s="8"/>
      <c r="BL1122" s="8"/>
      <c r="DJ1122" s="7"/>
      <c r="DZ1122" s="7"/>
      <c r="EV1122" s="9"/>
      <c r="EW1122" s="9"/>
      <c r="EX1122" s="2"/>
    </row>
    <row r="1123" spans="2:154" x14ac:dyDescent="0.25">
      <c r="B1123" s="16"/>
      <c r="C1123" s="16"/>
      <c r="M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  <c r="AB1123" s="2"/>
      <c r="AC1123" s="2"/>
      <c r="AD1123" s="2"/>
      <c r="AE1123" s="2"/>
      <c r="AF1123" s="2"/>
      <c r="AG1123" s="2"/>
      <c r="AH1123" s="2"/>
      <c r="AJ1123" s="2"/>
      <c r="AS1123" s="7"/>
      <c r="BC1123" s="7"/>
      <c r="BH1123" s="8"/>
      <c r="BL1123" s="8"/>
      <c r="DJ1123" s="7"/>
      <c r="DZ1123" s="7"/>
      <c r="EV1123" s="9"/>
      <c r="EW1123" s="9"/>
      <c r="EX1123" s="2"/>
    </row>
    <row r="1124" spans="2:154" x14ac:dyDescent="0.25">
      <c r="B1124" s="16"/>
      <c r="C1124" s="16"/>
      <c r="M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  <c r="AB1124" s="2"/>
      <c r="AC1124" s="2"/>
      <c r="AD1124" s="2"/>
      <c r="AE1124" s="2"/>
      <c r="AF1124" s="2"/>
      <c r="AG1124" s="2"/>
      <c r="AH1124" s="2"/>
      <c r="AJ1124" s="2"/>
      <c r="AS1124" s="7"/>
      <c r="BC1124" s="7"/>
      <c r="BH1124" s="8"/>
      <c r="BL1124" s="8"/>
      <c r="DJ1124" s="7"/>
      <c r="DZ1124" s="7"/>
      <c r="EV1124" s="9"/>
      <c r="EW1124" s="9"/>
      <c r="EX1124" s="2"/>
    </row>
    <row r="1125" spans="2:154" x14ac:dyDescent="0.25">
      <c r="B1125" s="16"/>
      <c r="C1125" s="16"/>
      <c r="M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  <c r="AJ1125" s="2"/>
      <c r="AS1125" s="7"/>
      <c r="BC1125" s="7"/>
      <c r="BH1125" s="8"/>
      <c r="BL1125" s="8"/>
      <c r="DJ1125" s="7"/>
      <c r="DZ1125" s="7"/>
      <c r="EV1125" s="9"/>
      <c r="EW1125" s="9"/>
      <c r="EX1125" s="2"/>
    </row>
    <row r="1126" spans="2:154" x14ac:dyDescent="0.25">
      <c r="B1126" s="16"/>
      <c r="C1126" s="16"/>
      <c r="M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  <c r="AB1126" s="2"/>
      <c r="AC1126" s="2"/>
      <c r="AD1126" s="2"/>
      <c r="AE1126" s="2"/>
      <c r="AF1126" s="2"/>
      <c r="AG1126" s="2"/>
      <c r="AH1126" s="2"/>
      <c r="AJ1126" s="2"/>
      <c r="AS1126" s="7"/>
      <c r="BC1126" s="7"/>
      <c r="BH1126" s="8"/>
      <c r="BL1126" s="8"/>
      <c r="DJ1126" s="7"/>
      <c r="DZ1126" s="7"/>
      <c r="EV1126" s="9"/>
      <c r="EW1126" s="9"/>
      <c r="EX1126" s="2"/>
    </row>
    <row r="1127" spans="2:154" x14ac:dyDescent="0.25">
      <c r="B1127" s="16"/>
      <c r="C1127" s="16"/>
      <c r="M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  <c r="AB1127" s="2"/>
      <c r="AC1127" s="2"/>
      <c r="AD1127" s="2"/>
      <c r="AE1127" s="2"/>
      <c r="AF1127" s="2"/>
      <c r="AG1127" s="2"/>
      <c r="AH1127" s="2"/>
      <c r="AJ1127" s="2"/>
      <c r="AS1127" s="7"/>
      <c r="BC1127" s="7"/>
      <c r="BH1127" s="8"/>
      <c r="BL1127" s="8"/>
      <c r="DJ1127" s="7"/>
      <c r="DZ1127" s="7"/>
      <c r="EV1127" s="9"/>
      <c r="EW1127" s="9"/>
      <c r="EX1127" s="2"/>
    </row>
    <row r="1128" spans="2:154" x14ac:dyDescent="0.25">
      <c r="B1128" s="16"/>
      <c r="C1128" s="16"/>
      <c r="M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  <c r="AB1128" s="2"/>
      <c r="AC1128" s="2"/>
      <c r="AD1128" s="2"/>
      <c r="AE1128" s="2"/>
      <c r="AF1128" s="2"/>
      <c r="AG1128" s="2"/>
      <c r="AH1128" s="2"/>
      <c r="AJ1128" s="2"/>
      <c r="AS1128" s="7"/>
      <c r="BC1128" s="7"/>
      <c r="BH1128" s="8"/>
      <c r="BL1128" s="8"/>
      <c r="DJ1128" s="7"/>
      <c r="DZ1128" s="7"/>
      <c r="EV1128" s="9"/>
      <c r="EW1128" s="9"/>
      <c r="EX1128" s="2"/>
    </row>
    <row r="1129" spans="2:154" x14ac:dyDescent="0.25">
      <c r="B1129" s="16"/>
      <c r="C1129" s="16"/>
      <c r="M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  <c r="AB1129" s="2"/>
      <c r="AC1129" s="2"/>
      <c r="AD1129" s="2"/>
      <c r="AE1129" s="2"/>
      <c r="AF1129" s="2"/>
      <c r="AG1129" s="2"/>
      <c r="AH1129" s="2"/>
      <c r="AJ1129" s="2"/>
      <c r="AS1129" s="7"/>
      <c r="BC1129" s="7"/>
      <c r="BH1129" s="8"/>
      <c r="BL1129" s="8"/>
      <c r="DJ1129" s="7"/>
      <c r="DZ1129" s="7"/>
      <c r="EV1129" s="9"/>
      <c r="EW1129" s="9"/>
      <c r="EX1129" s="2"/>
    </row>
    <row r="1130" spans="2:154" x14ac:dyDescent="0.25">
      <c r="B1130" s="16"/>
      <c r="C1130" s="16"/>
      <c r="M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  <c r="AB1130" s="2"/>
      <c r="AC1130" s="2"/>
      <c r="AD1130" s="2"/>
      <c r="AE1130" s="2"/>
      <c r="AF1130" s="2"/>
      <c r="AG1130" s="2"/>
      <c r="AH1130" s="2"/>
      <c r="AJ1130" s="2"/>
      <c r="AS1130" s="7"/>
      <c r="BC1130" s="7"/>
      <c r="BH1130" s="8"/>
      <c r="BL1130" s="8"/>
      <c r="DJ1130" s="7"/>
      <c r="DZ1130" s="7"/>
      <c r="EV1130" s="9"/>
      <c r="EW1130" s="9"/>
      <c r="EX1130" s="2"/>
    </row>
    <row r="1131" spans="2:154" x14ac:dyDescent="0.25">
      <c r="B1131" s="16"/>
      <c r="C1131" s="16"/>
      <c r="M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  <c r="AB1131" s="2"/>
      <c r="AC1131" s="2"/>
      <c r="AD1131" s="2"/>
      <c r="AE1131" s="2"/>
      <c r="AF1131" s="2"/>
      <c r="AG1131" s="2"/>
      <c r="AH1131" s="2"/>
      <c r="AJ1131" s="2"/>
      <c r="AS1131" s="7"/>
      <c r="BC1131" s="7"/>
      <c r="BH1131" s="8"/>
      <c r="BL1131" s="8"/>
      <c r="DJ1131" s="7"/>
      <c r="DZ1131" s="7"/>
      <c r="EV1131" s="9"/>
      <c r="EW1131" s="9"/>
      <c r="EX1131" s="2"/>
    </row>
    <row r="1132" spans="2:154" x14ac:dyDescent="0.25">
      <c r="B1132" s="16"/>
      <c r="C1132" s="16"/>
      <c r="M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  <c r="AB1132" s="2"/>
      <c r="AC1132" s="2"/>
      <c r="AD1132" s="2"/>
      <c r="AE1132" s="2"/>
      <c r="AF1132" s="2"/>
      <c r="AG1132" s="2"/>
      <c r="AH1132" s="2"/>
      <c r="AJ1132" s="2"/>
      <c r="AS1132" s="7"/>
      <c r="BC1132" s="7"/>
      <c r="BH1132" s="8"/>
      <c r="BL1132" s="8"/>
      <c r="DJ1132" s="7"/>
      <c r="DZ1132" s="7"/>
      <c r="EV1132" s="9"/>
      <c r="EW1132" s="9"/>
      <c r="EX1132" s="2"/>
    </row>
    <row r="1133" spans="2:154" x14ac:dyDescent="0.25">
      <c r="B1133" s="16"/>
      <c r="C1133" s="16"/>
      <c r="M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  <c r="AB1133" s="2"/>
      <c r="AC1133" s="2"/>
      <c r="AD1133" s="2"/>
      <c r="AE1133" s="2"/>
      <c r="AF1133" s="2"/>
      <c r="AG1133" s="2"/>
      <c r="AH1133" s="2"/>
      <c r="AJ1133" s="2"/>
      <c r="AS1133" s="7"/>
      <c r="BC1133" s="7"/>
      <c r="BH1133" s="8"/>
      <c r="BL1133" s="8"/>
      <c r="DJ1133" s="7"/>
      <c r="DZ1133" s="7"/>
      <c r="EV1133" s="9"/>
      <c r="EW1133" s="9"/>
      <c r="EX1133" s="2"/>
    </row>
    <row r="1134" spans="2:154" x14ac:dyDescent="0.25">
      <c r="B1134" s="16"/>
      <c r="C1134" s="16"/>
      <c r="M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  <c r="AB1134" s="2"/>
      <c r="AC1134" s="2"/>
      <c r="AD1134" s="2"/>
      <c r="AE1134" s="2"/>
      <c r="AF1134" s="2"/>
      <c r="AG1134" s="2"/>
      <c r="AH1134" s="2"/>
      <c r="AJ1134" s="2"/>
      <c r="AS1134" s="7"/>
      <c r="BC1134" s="7"/>
      <c r="BH1134" s="8"/>
      <c r="BL1134" s="8"/>
      <c r="DJ1134" s="7"/>
      <c r="DZ1134" s="7"/>
      <c r="EV1134" s="9"/>
      <c r="EW1134" s="9"/>
      <c r="EX1134" s="2"/>
    </row>
    <row r="1135" spans="2:154" x14ac:dyDescent="0.25">
      <c r="B1135" s="16"/>
      <c r="C1135" s="16"/>
      <c r="M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  <c r="AB1135" s="2"/>
      <c r="AC1135" s="2"/>
      <c r="AD1135" s="2"/>
      <c r="AE1135" s="2"/>
      <c r="AF1135" s="2"/>
      <c r="AG1135" s="2"/>
      <c r="AH1135" s="2"/>
      <c r="AJ1135" s="2"/>
      <c r="AS1135" s="7"/>
      <c r="BC1135" s="7"/>
      <c r="BH1135" s="8"/>
      <c r="BL1135" s="8"/>
      <c r="DJ1135" s="7"/>
      <c r="DZ1135" s="7"/>
      <c r="EV1135" s="9"/>
      <c r="EW1135" s="9"/>
      <c r="EX1135" s="2"/>
    </row>
    <row r="1136" spans="2:154" x14ac:dyDescent="0.25">
      <c r="B1136" s="16"/>
      <c r="C1136" s="16"/>
      <c r="M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  <c r="AB1136" s="2"/>
      <c r="AC1136" s="2"/>
      <c r="AD1136" s="2"/>
      <c r="AE1136" s="2"/>
      <c r="AF1136" s="2"/>
      <c r="AG1136" s="2"/>
      <c r="AH1136" s="2"/>
      <c r="AJ1136" s="2"/>
      <c r="AS1136" s="7"/>
      <c r="BC1136" s="7"/>
      <c r="BH1136" s="8"/>
      <c r="BL1136" s="8"/>
      <c r="DJ1136" s="7"/>
      <c r="DZ1136" s="7"/>
      <c r="EV1136" s="9"/>
      <c r="EW1136" s="9"/>
      <c r="EX1136" s="2"/>
    </row>
    <row r="1137" spans="2:154" x14ac:dyDescent="0.25">
      <c r="B1137" s="16"/>
      <c r="C1137" s="16"/>
      <c r="M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  <c r="AB1137" s="2"/>
      <c r="AC1137" s="2"/>
      <c r="AD1137" s="2"/>
      <c r="AE1137" s="2"/>
      <c r="AF1137" s="2"/>
      <c r="AG1137" s="2"/>
      <c r="AH1137" s="2"/>
      <c r="AJ1137" s="2"/>
      <c r="AS1137" s="7"/>
      <c r="BC1137" s="7"/>
      <c r="BH1137" s="8"/>
      <c r="BL1137" s="8"/>
      <c r="DJ1137" s="7"/>
      <c r="DZ1137" s="7"/>
      <c r="EV1137" s="9"/>
      <c r="EW1137" s="9"/>
      <c r="EX1137" s="2"/>
    </row>
    <row r="1138" spans="2:154" x14ac:dyDescent="0.25">
      <c r="B1138" s="16"/>
      <c r="C1138" s="16"/>
      <c r="M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  <c r="AA1138" s="2"/>
      <c r="AB1138" s="2"/>
      <c r="AC1138" s="2"/>
      <c r="AD1138" s="2"/>
      <c r="AE1138" s="2"/>
      <c r="AF1138" s="2"/>
      <c r="AG1138" s="2"/>
      <c r="AH1138" s="2"/>
      <c r="AJ1138" s="2"/>
      <c r="AS1138" s="7"/>
      <c r="BC1138" s="7"/>
      <c r="BH1138" s="8"/>
      <c r="BL1138" s="8"/>
      <c r="DJ1138" s="7"/>
      <c r="DZ1138" s="7"/>
      <c r="EV1138" s="9"/>
      <c r="EW1138" s="9"/>
      <c r="EX1138" s="2"/>
    </row>
    <row r="1139" spans="2:154" x14ac:dyDescent="0.25">
      <c r="B1139" s="16"/>
      <c r="C1139" s="16"/>
      <c r="M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  <c r="AA1139" s="2"/>
      <c r="AB1139" s="2"/>
      <c r="AC1139" s="2"/>
      <c r="AD1139" s="2"/>
      <c r="AE1139" s="2"/>
      <c r="AF1139" s="2"/>
      <c r="AG1139" s="2"/>
      <c r="AH1139" s="2"/>
      <c r="AJ1139" s="2"/>
      <c r="AS1139" s="7"/>
      <c r="BC1139" s="7"/>
      <c r="BH1139" s="8"/>
      <c r="BL1139" s="8"/>
      <c r="DJ1139" s="7"/>
      <c r="DZ1139" s="7"/>
      <c r="EV1139" s="9"/>
      <c r="EW1139" s="9"/>
      <c r="EX1139" s="2"/>
    </row>
    <row r="1140" spans="2:154" x14ac:dyDescent="0.25">
      <c r="B1140" s="16"/>
      <c r="C1140" s="16"/>
      <c r="M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  <c r="AA1140" s="2"/>
      <c r="AB1140" s="2"/>
      <c r="AC1140" s="2"/>
      <c r="AD1140" s="2"/>
      <c r="AE1140" s="2"/>
      <c r="AF1140" s="2"/>
      <c r="AG1140" s="2"/>
      <c r="AH1140" s="2"/>
      <c r="AJ1140" s="2"/>
      <c r="AS1140" s="7"/>
      <c r="BC1140" s="7"/>
      <c r="BH1140" s="8"/>
      <c r="BL1140" s="8"/>
      <c r="DJ1140" s="7"/>
      <c r="DZ1140" s="7"/>
      <c r="EV1140" s="9"/>
      <c r="EW1140" s="9"/>
      <c r="EX1140" s="2"/>
    </row>
    <row r="1141" spans="2:154" x14ac:dyDescent="0.25">
      <c r="B1141" s="16"/>
      <c r="C1141" s="16"/>
      <c r="M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  <c r="AA1141" s="2"/>
      <c r="AB1141" s="2"/>
      <c r="AC1141" s="2"/>
      <c r="AD1141" s="2"/>
      <c r="AE1141" s="2"/>
      <c r="AF1141" s="2"/>
      <c r="AG1141" s="2"/>
      <c r="AH1141" s="2"/>
      <c r="AJ1141" s="2"/>
      <c r="AS1141" s="7"/>
      <c r="BC1141" s="7"/>
      <c r="BH1141" s="8"/>
      <c r="BL1141" s="8"/>
      <c r="DJ1141" s="7"/>
      <c r="DZ1141" s="7"/>
      <c r="EV1141" s="9"/>
      <c r="EW1141" s="9"/>
      <c r="EX1141" s="2"/>
    </row>
    <row r="1142" spans="2:154" x14ac:dyDescent="0.25">
      <c r="B1142" s="16"/>
      <c r="C1142" s="16"/>
      <c r="M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  <c r="AA1142" s="2"/>
      <c r="AB1142" s="2"/>
      <c r="AC1142" s="2"/>
      <c r="AD1142" s="2"/>
      <c r="AE1142" s="2"/>
      <c r="AF1142" s="2"/>
      <c r="AG1142" s="2"/>
      <c r="AH1142" s="2"/>
      <c r="AJ1142" s="2"/>
      <c r="AS1142" s="7"/>
      <c r="BC1142" s="7"/>
      <c r="BH1142" s="8"/>
      <c r="BL1142" s="8"/>
      <c r="DJ1142" s="7"/>
      <c r="DZ1142" s="7"/>
      <c r="EV1142" s="9"/>
      <c r="EW1142" s="9"/>
      <c r="EX1142" s="2"/>
    </row>
    <row r="1143" spans="2:154" x14ac:dyDescent="0.25">
      <c r="B1143" s="16"/>
      <c r="C1143" s="16"/>
      <c r="M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  <c r="AA1143" s="2"/>
      <c r="AB1143" s="2"/>
      <c r="AC1143" s="2"/>
      <c r="AD1143" s="2"/>
      <c r="AE1143" s="2"/>
      <c r="AF1143" s="2"/>
      <c r="AG1143" s="2"/>
      <c r="AH1143" s="2"/>
      <c r="AJ1143" s="2"/>
      <c r="AS1143" s="7"/>
      <c r="BC1143" s="7"/>
      <c r="BH1143" s="8"/>
      <c r="BL1143" s="8"/>
      <c r="DJ1143" s="7"/>
      <c r="DZ1143" s="7"/>
      <c r="EV1143" s="9"/>
      <c r="EW1143" s="9"/>
      <c r="EX1143" s="2"/>
    </row>
    <row r="1144" spans="2:154" x14ac:dyDescent="0.25">
      <c r="B1144" s="16"/>
      <c r="C1144" s="16"/>
      <c r="M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  <c r="AA1144" s="2"/>
      <c r="AB1144" s="2"/>
      <c r="AC1144" s="2"/>
      <c r="AD1144" s="2"/>
      <c r="AE1144" s="2"/>
      <c r="AF1144" s="2"/>
      <c r="AG1144" s="2"/>
      <c r="AH1144" s="2"/>
      <c r="AJ1144" s="2"/>
      <c r="AS1144" s="7"/>
      <c r="BC1144" s="7"/>
      <c r="BH1144" s="8"/>
      <c r="BL1144" s="8"/>
      <c r="DJ1144" s="7"/>
      <c r="DZ1144" s="7"/>
      <c r="EV1144" s="9"/>
      <c r="EW1144" s="9"/>
      <c r="EX1144" s="2"/>
    </row>
    <row r="1145" spans="2:154" x14ac:dyDescent="0.25">
      <c r="B1145" s="16"/>
      <c r="C1145" s="16"/>
      <c r="M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  <c r="AA1145" s="2"/>
      <c r="AB1145" s="2"/>
      <c r="AC1145" s="2"/>
      <c r="AD1145" s="2"/>
      <c r="AE1145" s="2"/>
      <c r="AF1145" s="2"/>
      <c r="AG1145" s="2"/>
      <c r="AH1145" s="2"/>
      <c r="AJ1145" s="2"/>
      <c r="AS1145" s="7"/>
      <c r="BC1145" s="7"/>
      <c r="BH1145" s="8"/>
      <c r="BL1145" s="8"/>
      <c r="DJ1145" s="7"/>
      <c r="DZ1145" s="7"/>
      <c r="EV1145" s="9"/>
      <c r="EW1145" s="9"/>
      <c r="EX1145" s="2"/>
    </row>
    <row r="1146" spans="2:154" x14ac:dyDescent="0.25">
      <c r="B1146" s="16"/>
      <c r="C1146" s="16"/>
      <c r="M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  <c r="AA1146" s="2"/>
      <c r="AB1146" s="2"/>
      <c r="AC1146" s="2"/>
      <c r="AD1146" s="2"/>
      <c r="AE1146" s="2"/>
      <c r="AF1146" s="2"/>
      <c r="AG1146" s="2"/>
      <c r="AH1146" s="2"/>
      <c r="AJ1146" s="2"/>
      <c r="AS1146" s="7"/>
      <c r="BC1146" s="7"/>
      <c r="BH1146" s="8"/>
      <c r="BL1146" s="8"/>
      <c r="DJ1146" s="7"/>
      <c r="DZ1146" s="7"/>
      <c r="EV1146" s="9"/>
      <c r="EW1146" s="9"/>
      <c r="EX1146" s="2"/>
    </row>
    <row r="1147" spans="2:154" x14ac:dyDescent="0.25">
      <c r="B1147" s="16"/>
      <c r="C1147" s="16"/>
      <c r="M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  <c r="AA1147" s="2"/>
      <c r="AB1147" s="2"/>
      <c r="AC1147" s="2"/>
      <c r="AD1147" s="2"/>
      <c r="AE1147" s="2"/>
      <c r="AF1147" s="2"/>
      <c r="AG1147" s="2"/>
      <c r="AH1147" s="2"/>
      <c r="AJ1147" s="2"/>
      <c r="AS1147" s="7"/>
      <c r="BC1147" s="7"/>
      <c r="BH1147" s="8"/>
      <c r="BL1147" s="8"/>
      <c r="DJ1147" s="7"/>
      <c r="DZ1147" s="7"/>
      <c r="EV1147" s="9"/>
      <c r="EW1147" s="9"/>
      <c r="EX1147" s="2"/>
    </row>
    <row r="1148" spans="2:154" x14ac:dyDescent="0.25">
      <c r="B1148" s="16"/>
      <c r="C1148" s="16"/>
      <c r="M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  <c r="AA1148" s="2"/>
      <c r="AB1148" s="2"/>
      <c r="AC1148" s="2"/>
      <c r="AD1148" s="2"/>
      <c r="AE1148" s="2"/>
      <c r="AF1148" s="2"/>
      <c r="AG1148" s="2"/>
      <c r="AH1148" s="2"/>
      <c r="AJ1148" s="2"/>
      <c r="AS1148" s="7"/>
      <c r="BC1148" s="7"/>
      <c r="BH1148" s="8"/>
      <c r="BL1148" s="8"/>
      <c r="DJ1148" s="7"/>
      <c r="DZ1148" s="7"/>
      <c r="EV1148" s="9"/>
      <c r="EW1148" s="9"/>
      <c r="EX1148" s="2"/>
    </row>
    <row r="1149" spans="2:154" x14ac:dyDescent="0.25">
      <c r="B1149" s="16"/>
      <c r="C1149" s="16"/>
      <c r="M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  <c r="AA1149" s="2"/>
      <c r="AB1149" s="2"/>
      <c r="AC1149" s="2"/>
      <c r="AD1149" s="2"/>
      <c r="AE1149" s="2"/>
      <c r="AF1149" s="2"/>
      <c r="AG1149" s="2"/>
      <c r="AH1149" s="2"/>
      <c r="AJ1149" s="2"/>
      <c r="AS1149" s="7"/>
      <c r="BC1149" s="7"/>
      <c r="BH1149" s="8"/>
      <c r="BL1149" s="8"/>
      <c r="DJ1149" s="7"/>
      <c r="DZ1149" s="7"/>
      <c r="EV1149" s="9"/>
      <c r="EW1149" s="9"/>
      <c r="EX1149" s="2"/>
    </row>
    <row r="1150" spans="2:154" x14ac:dyDescent="0.25">
      <c r="B1150" s="16"/>
      <c r="C1150" s="16"/>
      <c r="M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  <c r="AA1150" s="2"/>
      <c r="AB1150" s="2"/>
      <c r="AC1150" s="2"/>
      <c r="AD1150" s="2"/>
      <c r="AE1150" s="2"/>
      <c r="AF1150" s="2"/>
      <c r="AG1150" s="2"/>
      <c r="AH1150" s="2"/>
      <c r="AJ1150" s="2"/>
      <c r="AS1150" s="7"/>
      <c r="BC1150" s="7"/>
      <c r="BH1150" s="8"/>
      <c r="BL1150" s="8"/>
      <c r="DJ1150" s="7"/>
      <c r="DZ1150" s="7"/>
      <c r="EV1150" s="9"/>
      <c r="EW1150" s="9"/>
      <c r="EX1150" s="2"/>
    </row>
    <row r="1151" spans="2:154" x14ac:dyDescent="0.25">
      <c r="B1151" s="16"/>
      <c r="C1151" s="16"/>
      <c r="M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  <c r="AA1151" s="2"/>
      <c r="AB1151" s="2"/>
      <c r="AC1151" s="2"/>
      <c r="AD1151" s="2"/>
      <c r="AE1151" s="2"/>
      <c r="AF1151" s="2"/>
      <c r="AG1151" s="2"/>
      <c r="AH1151" s="2"/>
      <c r="AJ1151" s="2"/>
      <c r="AS1151" s="7"/>
      <c r="BC1151" s="7"/>
      <c r="BH1151" s="8"/>
      <c r="BL1151" s="8"/>
      <c r="DJ1151" s="7"/>
      <c r="DZ1151" s="7"/>
      <c r="EV1151" s="9"/>
      <c r="EW1151" s="9"/>
      <c r="EX1151" s="2"/>
    </row>
    <row r="1152" spans="2:154" x14ac:dyDescent="0.25">
      <c r="B1152" s="16"/>
      <c r="C1152" s="16"/>
      <c r="M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  <c r="AA1152" s="2"/>
      <c r="AB1152" s="2"/>
      <c r="AC1152" s="2"/>
      <c r="AD1152" s="2"/>
      <c r="AE1152" s="2"/>
      <c r="AF1152" s="2"/>
      <c r="AG1152" s="2"/>
      <c r="AH1152" s="2"/>
      <c r="AJ1152" s="2"/>
      <c r="AS1152" s="7"/>
      <c r="BC1152" s="7"/>
      <c r="BH1152" s="8"/>
      <c r="BL1152" s="8"/>
      <c r="DJ1152" s="7"/>
      <c r="DZ1152" s="7"/>
      <c r="EV1152" s="9"/>
      <c r="EW1152" s="9"/>
      <c r="EX1152" s="2"/>
    </row>
    <row r="1153" spans="2:154" x14ac:dyDescent="0.25">
      <c r="B1153" s="16"/>
      <c r="C1153" s="16"/>
      <c r="M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  <c r="AA1153" s="2"/>
      <c r="AB1153" s="2"/>
      <c r="AC1153" s="2"/>
      <c r="AD1153" s="2"/>
      <c r="AE1153" s="2"/>
      <c r="AF1153" s="2"/>
      <c r="AG1153" s="2"/>
      <c r="AH1153" s="2"/>
      <c r="AJ1153" s="2"/>
      <c r="AS1153" s="7"/>
      <c r="BC1153" s="7"/>
      <c r="BH1153" s="8"/>
      <c r="BL1153" s="8"/>
      <c r="DJ1153" s="7"/>
      <c r="DZ1153" s="7"/>
      <c r="EV1153" s="9"/>
      <c r="EW1153" s="9"/>
      <c r="EX1153" s="2"/>
    </row>
    <row r="1154" spans="2:154" x14ac:dyDescent="0.25">
      <c r="B1154" s="16"/>
      <c r="C1154" s="16"/>
      <c r="M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  <c r="AA1154" s="2"/>
      <c r="AB1154" s="2"/>
      <c r="AC1154" s="2"/>
      <c r="AD1154" s="2"/>
      <c r="AE1154" s="2"/>
      <c r="AF1154" s="2"/>
      <c r="AG1154" s="2"/>
      <c r="AH1154" s="2"/>
      <c r="AJ1154" s="2"/>
      <c r="AS1154" s="7"/>
      <c r="BC1154" s="7"/>
      <c r="BH1154" s="8"/>
      <c r="BL1154" s="8"/>
      <c r="DJ1154" s="7"/>
      <c r="DZ1154" s="7"/>
      <c r="EV1154" s="9"/>
      <c r="EW1154" s="9"/>
      <c r="EX1154" s="2"/>
    </row>
    <row r="1155" spans="2:154" x14ac:dyDescent="0.25">
      <c r="B1155" s="16"/>
      <c r="C1155" s="16"/>
      <c r="M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  <c r="AA1155" s="2"/>
      <c r="AB1155" s="2"/>
      <c r="AC1155" s="2"/>
      <c r="AD1155" s="2"/>
      <c r="AE1155" s="2"/>
      <c r="AF1155" s="2"/>
      <c r="AG1155" s="2"/>
      <c r="AH1155" s="2"/>
      <c r="AJ1155" s="2"/>
      <c r="AS1155" s="7"/>
      <c r="BC1155" s="7"/>
      <c r="BH1155" s="8"/>
      <c r="BL1155" s="8"/>
      <c r="DJ1155" s="7"/>
      <c r="DZ1155" s="7"/>
      <c r="EV1155" s="9"/>
      <c r="EW1155" s="9"/>
      <c r="EX1155" s="2"/>
    </row>
    <row r="1156" spans="2:154" x14ac:dyDescent="0.25">
      <c r="B1156" s="16"/>
      <c r="C1156" s="16"/>
      <c r="M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  <c r="AA1156" s="2"/>
      <c r="AB1156" s="2"/>
      <c r="AC1156" s="2"/>
      <c r="AD1156" s="2"/>
      <c r="AE1156" s="2"/>
      <c r="AF1156" s="2"/>
      <c r="AG1156" s="2"/>
      <c r="AH1156" s="2"/>
      <c r="AJ1156" s="2"/>
      <c r="AS1156" s="7"/>
      <c r="BC1156" s="7"/>
      <c r="BH1156" s="8"/>
      <c r="BL1156" s="8"/>
      <c r="DJ1156" s="7"/>
      <c r="DZ1156" s="7"/>
      <c r="EV1156" s="9"/>
      <c r="EW1156" s="9"/>
      <c r="EX1156" s="2"/>
    </row>
    <row r="1157" spans="2:154" x14ac:dyDescent="0.25">
      <c r="B1157" s="16"/>
      <c r="C1157" s="16"/>
      <c r="M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  <c r="AA1157" s="2"/>
      <c r="AB1157" s="2"/>
      <c r="AC1157" s="2"/>
      <c r="AD1157" s="2"/>
      <c r="AE1157" s="2"/>
      <c r="AF1157" s="2"/>
      <c r="AG1157" s="2"/>
      <c r="AH1157" s="2"/>
      <c r="AJ1157" s="2"/>
      <c r="AS1157" s="7"/>
      <c r="BC1157" s="7"/>
      <c r="BH1157" s="8"/>
      <c r="BL1157" s="8"/>
      <c r="DJ1157" s="7"/>
      <c r="DZ1157" s="7"/>
      <c r="EV1157" s="9"/>
      <c r="EW1157" s="9"/>
      <c r="EX1157" s="2"/>
    </row>
    <row r="1158" spans="2:154" x14ac:dyDescent="0.25">
      <c r="B1158" s="16"/>
      <c r="C1158" s="16"/>
      <c r="M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  <c r="AA1158" s="2"/>
      <c r="AB1158" s="2"/>
      <c r="AC1158" s="2"/>
      <c r="AD1158" s="2"/>
      <c r="AE1158" s="2"/>
      <c r="AF1158" s="2"/>
      <c r="AG1158" s="2"/>
      <c r="AH1158" s="2"/>
      <c r="AJ1158" s="2"/>
      <c r="AS1158" s="7"/>
      <c r="BC1158" s="7"/>
      <c r="BH1158" s="8"/>
      <c r="BL1158" s="8"/>
      <c r="DJ1158" s="7"/>
      <c r="DZ1158" s="7"/>
      <c r="EV1158" s="9"/>
      <c r="EW1158" s="9"/>
      <c r="EX1158" s="2"/>
    </row>
    <row r="1159" spans="2:154" x14ac:dyDescent="0.25">
      <c r="B1159" s="16"/>
      <c r="C1159" s="16"/>
      <c r="M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  <c r="AA1159" s="2"/>
      <c r="AB1159" s="2"/>
      <c r="AC1159" s="2"/>
      <c r="AD1159" s="2"/>
      <c r="AE1159" s="2"/>
      <c r="AF1159" s="2"/>
      <c r="AG1159" s="2"/>
      <c r="AH1159" s="2"/>
      <c r="AJ1159" s="2"/>
      <c r="AS1159" s="7"/>
      <c r="BC1159" s="7"/>
      <c r="BH1159" s="8"/>
      <c r="BL1159" s="8"/>
      <c r="DJ1159" s="7"/>
      <c r="DZ1159" s="7"/>
      <c r="EV1159" s="9"/>
      <c r="EW1159" s="9"/>
      <c r="EX1159" s="2"/>
    </row>
    <row r="1160" spans="2:154" x14ac:dyDescent="0.25">
      <c r="B1160" s="16"/>
      <c r="C1160" s="16"/>
      <c r="M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  <c r="AA1160" s="2"/>
      <c r="AB1160" s="2"/>
      <c r="AC1160" s="2"/>
      <c r="AD1160" s="2"/>
      <c r="AE1160" s="2"/>
      <c r="AF1160" s="2"/>
      <c r="AG1160" s="2"/>
      <c r="AH1160" s="2"/>
      <c r="AJ1160" s="2"/>
      <c r="AS1160" s="7"/>
      <c r="BC1160" s="7"/>
      <c r="BH1160" s="8"/>
      <c r="BL1160" s="8"/>
      <c r="DJ1160" s="7"/>
      <c r="DZ1160" s="7"/>
      <c r="EV1160" s="9"/>
      <c r="EW1160" s="9"/>
      <c r="EX1160" s="2"/>
    </row>
    <row r="1161" spans="2:154" x14ac:dyDescent="0.25">
      <c r="B1161" s="16"/>
      <c r="C1161" s="16"/>
      <c r="M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  <c r="AA1161" s="2"/>
      <c r="AB1161" s="2"/>
      <c r="AC1161" s="2"/>
      <c r="AD1161" s="2"/>
      <c r="AE1161" s="2"/>
      <c r="AF1161" s="2"/>
      <c r="AG1161" s="2"/>
      <c r="AH1161" s="2"/>
      <c r="AJ1161" s="2"/>
      <c r="AS1161" s="7"/>
      <c r="BC1161" s="7"/>
      <c r="BH1161" s="8"/>
      <c r="BL1161" s="8"/>
      <c r="DJ1161" s="7"/>
      <c r="DZ1161" s="7"/>
      <c r="EV1161" s="9"/>
      <c r="EW1161" s="9"/>
      <c r="EX1161" s="2"/>
    </row>
    <row r="1162" spans="2:154" x14ac:dyDescent="0.25">
      <c r="B1162" s="16"/>
      <c r="C1162" s="16"/>
      <c r="M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  <c r="AA1162" s="2"/>
      <c r="AB1162" s="2"/>
      <c r="AC1162" s="2"/>
      <c r="AD1162" s="2"/>
      <c r="AE1162" s="2"/>
      <c r="AF1162" s="2"/>
      <c r="AG1162" s="2"/>
      <c r="AH1162" s="2"/>
      <c r="AJ1162" s="2"/>
      <c r="AS1162" s="7"/>
      <c r="BC1162" s="7"/>
      <c r="BH1162" s="8"/>
      <c r="BL1162" s="8"/>
      <c r="DJ1162" s="7"/>
      <c r="DZ1162" s="7"/>
      <c r="EV1162" s="9"/>
      <c r="EW1162" s="9"/>
      <c r="EX1162" s="2"/>
    </row>
    <row r="1163" spans="2:154" x14ac:dyDescent="0.25">
      <c r="B1163" s="16"/>
      <c r="C1163" s="16"/>
      <c r="M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  <c r="AA1163" s="2"/>
      <c r="AB1163" s="2"/>
      <c r="AC1163" s="2"/>
      <c r="AD1163" s="2"/>
      <c r="AE1163" s="2"/>
      <c r="AF1163" s="2"/>
      <c r="AG1163" s="2"/>
      <c r="AH1163" s="2"/>
      <c r="AJ1163" s="2"/>
      <c r="AS1163" s="7"/>
      <c r="BC1163" s="7"/>
      <c r="BH1163" s="8"/>
      <c r="BL1163" s="8"/>
      <c r="DJ1163" s="7"/>
      <c r="DZ1163" s="7"/>
      <c r="EV1163" s="9"/>
      <c r="EW1163" s="9"/>
      <c r="EX1163" s="2"/>
    </row>
    <row r="1164" spans="2:154" x14ac:dyDescent="0.25">
      <c r="B1164" s="16"/>
      <c r="C1164" s="16"/>
      <c r="M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  <c r="AA1164" s="2"/>
      <c r="AB1164" s="2"/>
      <c r="AC1164" s="2"/>
      <c r="AD1164" s="2"/>
      <c r="AE1164" s="2"/>
      <c r="AF1164" s="2"/>
      <c r="AG1164" s="2"/>
      <c r="AH1164" s="2"/>
      <c r="AJ1164" s="2"/>
      <c r="AS1164" s="7"/>
      <c r="BC1164" s="7"/>
      <c r="BH1164" s="8"/>
      <c r="BL1164" s="8"/>
      <c r="DJ1164" s="7"/>
      <c r="DZ1164" s="7"/>
      <c r="EV1164" s="9"/>
      <c r="EW1164" s="9"/>
      <c r="EX1164" s="2"/>
    </row>
    <row r="1165" spans="2:154" x14ac:dyDescent="0.25">
      <c r="B1165" s="16"/>
      <c r="C1165" s="16"/>
      <c r="M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  <c r="AA1165" s="2"/>
      <c r="AB1165" s="2"/>
      <c r="AC1165" s="2"/>
      <c r="AD1165" s="2"/>
      <c r="AE1165" s="2"/>
      <c r="AF1165" s="2"/>
      <c r="AG1165" s="2"/>
      <c r="AH1165" s="2"/>
      <c r="AJ1165" s="2"/>
      <c r="AS1165" s="7"/>
      <c r="BC1165" s="7"/>
      <c r="BH1165" s="8"/>
      <c r="BL1165" s="8"/>
      <c r="DJ1165" s="7"/>
      <c r="DZ1165" s="7"/>
      <c r="EV1165" s="9"/>
      <c r="EW1165" s="9"/>
      <c r="EX1165" s="2"/>
    </row>
    <row r="1166" spans="2:154" x14ac:dyDescent="0.25">
      <c r="B1166" s="16"/>
      <c r="C1166" s="16"/>
      <c r="M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  <c r="AA1166" s="2"/>
      <c r="AB1166" s="2"/>
      <c r="AC1166" s="2"/>
      <c r="AD1166" s="2"/>
      <c r="AE1166" s="2"/>
      <c r="AF1166" s="2"/>
      <c r="AG1166" s="2"/>
      <c r="AH1166" s="2"/>
      <c r="AJ1166" s="2"/>
      <c r="AS1166" s="7"/>
      <c r="BC1166" s="7"/>
      <c r="BH1166" s="8"/>
      <c r="BL1166" s="8"/>
      <c r="DJ1166" s="7"/>
      <c r="DZ1166" s="7"/>
      <c r="EV1166" s="9"/>
      <c r="EW1166" s="9"/>
      <c r="EX1166" s="2"/>
    </row>
    <row r="1167" spans="2:154" x14ac:dyDescent="0.25">
      <c r="B1167" s="16"/>
      <c r="C1167" s="16"/>
      <c r="M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  <c r="AA1167" s="2"/>
      <c r="AB1167" s="2"/>
      <c r="AC1167" s="2"/>
      <c r="AD1167" s="2"/>
      <c r="AE1167" s="2"/>
      <c r="AF1167" s="2"/>
      <c r="AG1167" s="2"/>
      <c r="AH1167" s="2"/>
      <c r="AJ1167" s="2"/>
      <c r="AS1167" s="7"/>
      <c r="BC1167" s="7"/>
      <c r="BH1167" s="8"/>
      <c r="BL1167" s="8"/>
      <c r="DJ1167" s="7"/>
      <c r="DZ1167" s="7"/>
      <c r="EV1167" s="9"/>
      <c r="EW1167" s="9"/>
      <c r="EX1167" s="2"/>
    </row>
    <row r="1168" spans="2:154" x14ac:dyDescent="0.25">
      <c r="B1168" s="16"/>
      <c r="C1168" s="16"/>
      <c r="M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  <c r="AA1168" s="2"/>
      <c r="AB1168" s="2"/>
      <c r="AC1168" s="2"/>
      <c r="AD1168" s="2"/>
      <c r="AE1168" s="2"/>
      <c r="AF1168" s="2"/>
      <c r="AG1168" s="2"/>
      <c r="AH1168" s="2"/>
      <c r="AJ1168" s="2"/>
      <c r="AS1168" s="7"/>
      <c r="BC1168" s="7"/>
      <c r="BH1168" s="8"/>
      <c r="BL1168" s="8"/>
      <c r="DJ1168" s="7"/>
      <c r="DZ1168" s="7"/>
      <c r="EV1168" s="9"/>
      <c r="EW1168" s="9"/>
      <c r="EX1168" s="2"/>
    </row>
    <row r="1169" spans="2:154" x14ac:dyDescent="0.25">
      <c r="B1169" s="16"/>
      <c r="C1169" s="16"/>
      <c r="M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  <c r="AA1169" s="2"/>
      <c r="AB1169" s="2"/>
      <c r="AC1169" s="2"/>
      <c r="AD1169" s="2"/>
      <c r="AE1169" s="2"/>
      <c r="AF1169" s="2"/>
      <c r="AG1169" s="2"/>
      <c r="AH1169" s="2"/>
      <c r="AJ1169" s="2"/>
      <c r="AS1169" s="7"/>
      <c r="BC1169" s="7"/>
      <c r="BH1169" s="8"/>
      <c r="BL1169" s="8"/>
      <c r="DJ1169" s="7"/>
      <c r="DZ1169" s="7"/>
      <c r="EV1169" s="9"/>
      <c r="EW1169" s="9"/>
      <c r="EX1169" s="2"/>
    </row>
    <row r="1170" spans="2:154" x14ac:dyDescent="0.25">
      <c r="B1170" s="16"/>
      <c r="C1170" s="16"/>
      <c r="M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  <c r="AA1170" s="2"/>
      <c r="AB1170" s="2"/>
      <c r="AC1170" s="2"/>
      <c r="AD1170" s="2"/>
      <c r="AE1170" s="2"/>
      <c r="AF1170" s="2"/>
      <c r="AG1170" s="2"/>
      <c r="AH1170" s="2"/>
      <c r="AJ1170" s="2"/>
      <c r="AS1170" s="7"/>
      <c r="BC1170" s="7"/>
      <c r="BH1170" s="8"/>
      <c r="BL1170" s="8"/>
      <c r="DJ1170" s="7"/>
      <c r="DZ1170" s="7"/>
      <c r="EV1170" s="9"/>
      <c r="EW1170" s="9"/>
      <c r="EX1170" s="2"/>
    </row>
    <row r="1171" spans="2:154" x14ac:dyDescent="0.25">
      <c r="B1171" s="16"/>
      <c r="C1171" s="16"/>
      <c r="M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  <c r="AA1171" s="2"/>
      <c r="AB1171" s="2"/>
      <c r="AC1171" s="2"/>
      <c r="AD1171" s="2"/>
      <c r="AE1171" s="2"/>
      <c r="AF1171" s="2"/>
      <c r="AG1171" s="2"/>
      <c r="AH1171" s="2"/>
      <c r="AJ1171" s="2"/>
      <c r="AS1171" s="7"/>
      <c r="BC1171" s="7"/>
      <c r="BH1171" s="8"/>
      <c r="BL1171" s="8"/>
      <c r="DJ1171" s="7"/>
      <c r="DZ1171" s="7"/>
      <c r="EV1171" s="9"/>
      <c r="EW1171" s="9"/>
      <c r="EX1171" s="2"/>
    </row>
    <row r="1172" spans="2:154" x14ac:dyDescent="0.25">
      <c r="B1172" s="16"/>
      <c r="C1172" s="16"/>
      <c r="M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  <c r="AA1172" s="2"/>
      <c r="AB1172" s="2"/>
      <c r="AC1172" s="2"/>
      <c r="AD1172" s="2"/>
      <c r="AE1172" s="2"/>
      <c r="AF1172" s="2"/>
      <c r="AG1172" s="2"/>
      <c r="AH1172" s="2"/>
      <c r="AJ1172" s="2"/>
      <c r="AS1172" s="7"/>
      <c r="BC1172" s="7"/>
      <c r="BH1172" s="8"/>
      <c r="BL1172" s="8"/>
      <c r="DJ1172" s="7"/>
      <c r="DZ1172" s="7"/>
      <c r="EV1172" s="9"/>
      <c r="EW1172" s="9"/>
      <c r="EX1172" s="2"/>
    </row>
    <row r="1173" spans="2:154" x14ac:dyDescent="0.25">
      <c r="B1173" s="16"/>
      <c r="C1173" s="16"/>
      <c r="M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  <c r="AA1173" s="2"/>
      <c r="AB1173" s="2"/>
      <c r="AC1173" s="2"/>
      <c r="AD1173" s="2"/>
      <c r="AE1173" s="2"/>
      <c r="AF1173" s="2"/>
      <c r="AG1173" s="2"/>
      <c r="AH1173" s="2"/>
      <c r="AJ1173" s="2"/>
      <c r="AS1173" s="7"/>
      <c r="BC1173" s="7"/>
      <c r="BH1173" s="8"/>
      <c r="BL1173" s="8"/>
      <c r="DJ1173" s="7"/>
      <c r="DZ1173" s="7"/>
      <c r="EV1173" s="9"/>
      <c r="EW1173" s="9"/>
      <c r="EX1173" s="2"/>
    </row>
    <row r="1174" spans="2:154" x14ac:dyDescent="0.25">
      <c r="B1174" s="16"/>
      <c r="C1174" s="16"/>
      <c r="M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  <c r="AA1174" s="2"/>
      <c r="AB1174" s="2"/>
      <c r="AC1174" s="2"/>
      <c r="AD1174" s="2"/>
      <c r="AE1174" s="2"/>
      <c r="AF1174" s="2"/>
      <c r="AG1174" s="2"/>
      <c r="AH1174" s="2"/>
      <c r="AJ1174" s="2"/>
      <c r="AS1174" s="7"/>
      <c r="BC1174" s="7"/>
      <c r="BH1174" s="8"/>
      <c r="BL1174" s="8"/>
      <c r="DJ1174" s="7"/>
      <c r="DZ1174" s="7"/>
      <c r="EV1174" s="9"/>
      <c r="EW1174" s="9"/>
      <c r="EX1174" s="2"/>
    </row>
    <row r="1175" spans="2:154" x14ac:dyDescent="0.25">
      <c r="B1175" s="16"/>
      <c r="C1175" s="16"/>
      <c r="M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  <c r="AA1175" s="2"/>
      <c r="AB1175" s="2"/>
      <c r="AC1175" s="2"/>
      <c r="AD1175" s="2"/>
      <c r="AE1175" s="2"/>
      <c r="AF1175" s="2"/>
      <c r="AG1175" s="2"/>
      <c r="AH1175" s="2"/>
      <c r="AJ1175" s="2"/>
      <c r="AS1175" s="7"/>
      <c r="BC1175" s="7"/>
      <c r="BH1175" s="8"/>
      <c r="BL1175" s="8"/>
      <c r="DJ1175" s="7"/>
      <c r="DZ1175" s="7"/>
      <c r="EV1175" s="9"/>
      <c r="EW1175" s="9"/>
      <c r="EX1175" s="2"/>
    </row>
    <row r="1176" spans="2:154" x14ac:dyDescent="0.25">
      <c r="B1176" s="16"/>
      <c r="C1176" s="16"/>
      <c r="M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  <c r="AA1176" s="2"/>
      <c r="AB1176" s="2"/>
      <c r="AC1176" s="2"/>
      <c r="AD1176" s="2"/>
      <c r="AE1176" s="2"/>
      <c r="AF1176" s="2"/>
      <c r="AG1176" s="2"/>
      <c r="AH1176" s="2"/>
      <c r="AJ1176" s="2"/>
      <c r="AS1176" s="7"/>
      <c r="BC1176" s="7"/>
      <c r="BH1176" s="8"/>
      <c r="BL1176" s="8"/>
      <c r="DJ1176" s="7"/>
      <c r="DZ1176" s="7"/>
      <c r="EV1176" s="9"/>
      <c r="EW1176" s="9"/>
      <c r="EX1176" s="2"/>
    </row>
    <row r="1177" spans="2:154" x14ac:dyDescent="0.25">
      <c r="B1177" s="16"/>
      <c r="C1177" s="16"/>
      <c r="M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  <c r="AA1177" s="2"/>
      <c r="AB1177" s="2"/>
      <c r="AC1177" s="2"/>
      <c r="AD1177" s="2"/>
      <c r="AE1177" s="2"/>
      <c r="AF1177" s="2"/>
      <c r="AG1177" s="2"/>
      <c r="AH1177" s="2"/>
      <c r="AJ1177" s="2"/>
      <c r="AS1177" s="7"/>
      <c r="BC1177" s="7"/>
      <c r="BH1177" s="8"/>
      <c r="BL1177" s="8"/>
      <c r="DJ1177" s="7"/>
      <c r="DZ1177" s="7"/>
      <c r="EV1177" s="9"/>
      <c r="EW1177" s="9"/>
      <c r="EX117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2020-05-13T07:22:43Z</dcterms:created>
  <dcterms:modified xsi:type="dcterms:W3CDTF">2020-05-13T08:10:43Z</dcterms:modified>
</cp:coreProperties>
</file>