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929"/>
  <workbookPr defaultThemeVersion="166925"/>
  <mc:AlternateContent xmlns:mc="http://schemas.openxmlformats.org/markup-compatibility/2006">
    <mc:Choice Requires="x15">
      <x15ac:absPath xmlns:x15ac="http://schemas.microsoft.com/office/spreadsheetml/2010/11/ac" url="C:\Users\Lotte Woittiez\Documents\Work\Oil palm\PhD\ch_3_deficiencies\Data\Raw\for_publication\"/>
    </mc:Choice>
  </mc:AlternateContent>
  <xr:revisionPtr revIDLastSave="0" documentId="8_{3AB6FCA9-6DFC-4B40-A95D-26FF56A64688}" xr6:coauthVersionLast="44" xr6:coauthVersionMax="44" xr10:uidLastSave="{00000000-0000-0000-0000-000000000000}"/>
  <bookViews>
    <workbookView xWindow="-108" yWindow="-108" windowWidth="23256" windowHeight="12576" xr2:uid="{22256676-C172-4306-A094-FFD52EA44C58}"/>
  </bookViews>
  <sheets>
    <sheet name="data" sheetId="2" r:id="rId1"/>
    <sheet name="variables" sheetId="3"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BX40" i="2" l="1"/>
  <c r="BX39" i="2"/>
  <c r="BV38" i="2"/>
  <c r="BT38" i="2"/>
  <c r="BX38" i="2" s="1"/>
  <c r="BX37" i="2"/>
  <c r="BX36" i="2"/>
  <c r="BX35" i="2"/>
  <c r="BV34" i="2"/>
  <c r="BT34" i="2"/>
  <c r="BX33" i="2"/>
  <c r="BV33" i="2"/>
  <c r="BT33" i="2"/>
  <c r="BX32" i="2"/>
  <c r="BX30" i="2"/>
  <c r="BX28" i="2"/>
  <c r="V28" i="2"/>
  <c r="BX27" i="2"/>
  <c r="BV25" i="2"/>
  <c r="BT25" i="2"/>
  <c r="BX24" i="2"/>
  <c r="V24" i="2"/>
  <c r="BX23" i="2"/>
  <c r="BX21" i="2"/>
  <c r="BV21" i="2"/>
  <c r="BT21" i="2"/>
  <c r="BX20" i="2"/>
  <c r="BX18" i="2"/>
  <c r="BX17" i="2"/>
  <c r="BV16" i="2"/>
  <c r="BT16" i="2"/>
  <c r="Z16" i="2"/>
  <c r="BX15" i="2"/>
  <c r="BX14" i="2"/>
  <c r="BX13" i="2"/>
  <c r="BX12" i="2"/>
  <c r="BX11" i="2"/>
  <c r="BX10" i="2"/>
  <c r="BX9" i="2"/>
  <c r="BX8" i="2"/>
  <c r="BO8" i="2"/>
  <c r="BX6" i="2"/>
  <c r="BX5" i="2"/>
  <c r="BV5" i="2"/>
  <c r="BT5" i="2"/>
  <c r="DJ4" i="2"/>
  <c r="BX4" i="2"/>
  <c r="BV4" i="2"/>
  <c r="BT4" i="2"/>
  <c r="BX16" i="2" l="1"/>
  <c r="BX34" i="2"/>
</calcChain>
</file>

<file path=xl/sharedStrings.xml><?xml version="1.0" encoding="utf-8"?>
<sst xmlns="http://schemas.openxmlformats.org/spreadsheetml/2006/main" count="4430" uniqueCount="1615">
  <si>
    <t>Level of education</t>
  </si>
  <si>
    <t>Male</t>
  </si>
  <si>
    <t>Male/female</t>
  </si>
  <si>
    <t>Female</t>
  </si>
  <si>
    <t>male</t>
  </si>
  <si>
    <t>Female (but her son gives all the answers)</t>
  </si>
  <si>
    <t>Total number of household members, working on the farm</t>
  </si>
  <si>
    <t>What do these household members do on the farm?</t>
  </si>
  <si>
    <t>Oil palm labour</t>
  </si>
  <si>
    <t>Which additional labour is done next to farming, outside the farm, providing income, in the last year?</t>
  </si>
  <si>
    <t>Rents two trucks to oil palm traders (30Million per month)</t>
  </si>
  <si>
    <t>Everything he can make business of 5 million per year</t>
  </si>
  <si>
    <t>Nothing</t>
  </si>
  <si>
    <t>Works one year for Mr Warsan
7 days a week
Warsan gives his wife rice and vegetables and bought 1 kapling for him 6 months ago
He earns 4 million per month with loading FFB on trucks</t>
  </si>
  <si>
    <t>None</t>
  </si>
  <si>
    <t>He is also a worker, 1.5-2 Mill/month</t>
  </si>
  <si>
    <t>nothing</t>
  </si>
  <si>
    <t>Ojack, 2.5 mill per month, head of RT: 150.000/month</t>
  </si>
  <si>
    <t>trader for 30 farmers, with 80 hectares, 10 ton/truck, 10x/month</t>
  </si>
  <si>
    <t>He is also a worker (average 2Mill, Min: 1.5Mill Max: 2.5Mill/month)</t>
  </si>
  <si>
    <t>No</t>
  </si>
  <si>
    <t>he works as a driver of heavy machinery (excavator), 8hours/day, all days in the month, he sometimes takes one Sunday off. He gets 2Mill per month, with a contrct, can work as much as he wants and gets no health care</t>
  </si>
  <si>
    <t>She is a worker, mows grass and sells the grass, and if people have much chilli, she harvests for the people and she does weeding</t>
  </si>
  <si>
    <t>PPL, government sector focussed on agriculture, office is in Tangun (35km) so he has a motorcycle that he got from the government (3.2 Mill/month). His wife works as a teacher in the elementary school just around the corner she earns more than 4Mill/month</t>
  </si>
  <si>
    <t>As a worker (1-2mill/month)</t>
  </si>
  <si>
    <t>All workers, they don't have land with oil palm and they never had, because they never were part of the transmigration and thus never received land from the government. They manage 12 kapling of different farmers. When they have to celebrate ramadan (or leberan) the people they work for give special drinks like cola or clothes or food</t>
  </si>
  <si>
    <t>Plants chili for subsistence but also for selling, every 5 days he gets 60kg (4 to 6 months) he sells it for 12.000-50.000/kg</t>
  </si>
  <si>
    <t>Heavy machinery rents them, 200.000/hour (exapator) 1month, 15 days, 1.6 mill per day</t>
  </si>
  <si>
    <t>They sell arican nut (he gets this pinang from the field from his boss). He is a worker, but he did not work for 4 months, because he had surgery (prostaat). His wife now brings FFBs from the field (125.000/ton, 2days per month) and sometimes weeds (250.000/kapling) and sometimes applies fertilizer (10.000/sac) (but not regularly)</t>
  </si>
  <si>
    <t>Yanto and his elder brother work as loaders (for Hamsa) and yanto sometimes works as harvester, they work every day. Yanto earns 2 millio/month, yono(his elder brother) 3 million. However, Yanto is head of the household, with a wife and a child and we expect yono doesn't really contribute to the daily expenses</t>
  </si>
  <si>
    <t>Their daughter is a teacher in the senior high school (teaches IT and English) for 700.000/month</t>
  </si>
  <si>
    <t>No, he sometimes fixes tires, but seldom</t>
  </si>
  <si>
    <t>Long bean and cucumber. Harvest long bean; every 2 days, 2000/kg,200kg/harvest (for 1.5months). Cucumber harvest: every 2 days, 2000/kg, 1ton/harvest (for35days)
Chilli;100kg/harvest/every 4 days for 3 months (&gt;10.000/kg)</t>
  </si>
  <si>
    <t>vegetables, chili, longbean and tomato, per 5 days he earns 30-50.000. This is intercropped with small OP on 1 hectare</t>
  </si>
  <si>
    <t>They are workers; they keep 4 kapling from other farmers, 1 from marjuki, 2 from ojid and one more from people from Medan; pruning and harvesting. It is easy to find work</t>
  </si>
  <si>
    <t>He mostly works for other people, doing all kinds of practices and has 33 trees in his backyard</t>
  </si>
  <si>
    <t>he is a carpenter, earns 100.000/day and works for 20 days/months (=2mill/month)</t>
  </si>
  <si>
    <t>No oil palm, he is a worker 2days/week (harvesting) and he sells his vegetables</t>
  </si>
  <si>
    <t>Are you originally from Jambi province?</t>
  </si>
  <si>
    <t>If not, where are you originally from?</t>
  </si>
  <si>
    <t>Are you part of a transmigration scheme or PIR/NES or KKPA?</t>
  </si>
  <si>
    <t>-</t>
  </si>
  <si>
    <t>transmigration with his parents</t>
  </si>
  <si>
    <t>Transmigrasie</t>
  </si>
  <si>
    <t>Transmigrasi, he got one kapling</t>
  </si>
  <si>
    <t>Tranmigration</t>
  </si>
  <si>
    <t>transmigrasie local</t>
  </si>
  <si>
    <t>Local transmigration</t>
  </si>
  <si>
    <t>transmigrasie</t>
  </si>
  <si>
    <t>Transmigrasie local</t>
  </si>
  <si>
    <t>joined transmigration in 1973, transmigration local in 1986</t>
  </si>
  <si>
    <t>Transmigrasie in 2001</t>
  </si>
  <si>
    <t>Transmigrations</t>
  </si>
  <si>
    <t>They were both placed here by the government and they met here</t>
  </si>
  <si>
    <t>Parents, transmigrasie</t>
  </si>
  <si>
    <t>Just came here by himself</t>
  </si>
  <si>
    <t>Father joined transmigrasie</t>
  </si>
  <si>
    <t>Parents joined transmigrasie</t>
  </si>
  <si>
    <t>Parents came to sumatra just to look for a job</t>
  </si>
  <si>
    <t>He just came to sumatra</t>
  </si>
  <si>
    <t>Why did you stay/move here to Ramin?</t>
  </si>
  <si>
    <t>His parents moved to Ramin</t>
  </si>
  <si>
    <t>change their life</t>
  </si>
  <si>
    <t>Seeking for new prospectives for his children (had 3 wifes, now 1)</t>
  </si>
  <si>
    <t>Do get a better living</t>
  </si>
  <si>
    <t>Change his life, in ramin he is comfortble</t>
  </si>
  <si>
    <t>Change their life, first kapling form government</t>
  </si>
  <si>
    <t>1st to another village then to ramin by transmigration local</t>
  </si>
  <si>
    <t>He was just located here</t>
  </si>
  <si>
    <t>Came here looking for land in 1986, born in Bangso</t>
  </si>
  <si>
    <t>Wifes family moved here, so he moved as well (1991 they married)</t>
  </si>
  <si>
    <t>with his parents he came here</t>
  </si>
  <si>
    <t>To change their lives</t>
  </si>
  <si>
    <t>Came here with his parents</t>
  </si>
  <si>
    <t>I think he wanted to go away from the village where he lived, because he had friends there who let him work to help clearing the forest, whereafter they got part of the land and he got none. So he worked hard for nothing and friends were really dishonest to him, he bought land as well, but then it turned out he had no land title what so ever, so the land was not his</t>
  </si>
  <si>
    <t>Change his life, in Java he lived together with his parents and they had small money</t>
  </si>
  <si>
    <t>He was looking for a job here and worked as Oil palm planter for the BSL plasma/mill</t>
  </si>
  <si>
    <t>Because his parents also stayed here</t>
  </si>
  <si>
    <t>To change his life</t>
  </si>
  <si>
    <t>Joined together with her father in 1984</t>
  </si>
  <si>
    <t>They were both placed here by the government and they met here. Many farmers did not want to stay here because of the floods</t>
  </si>
  <si>
    <t>They were just placed there</t>
  </si>
  <si>
    <t>His parents were really poor, there was not much to eat, so he moved to make a better future for himself</t>
  </si>
  <si>
    <t>Because in Java it was really difficult to find a job</t>
  </si>
  <si>
    <t>Together with parents: no land, he married an wanted land, so he got one kapling</t>
  </si>
  <si>
    <t>He wanted to change his life</t>
  </si>
  <si>
    <t>Change his life, he could not find the transmigrasie, so he also has no land</t>
  </si>
  <si>
    <t>He was a worker and met his wife here</t>
  </si>
  <si>
    <t>They came here looking for a better job</t>
  </si>
  <si>
    <t>They came from another village and were transmigrated here</t>
  </si>
  <si>
    <t>He was first teaching in surabaja and other places, but that was parttime and he had a low income, so he moved to the village to create a better income for himself</t>
  </si>
  <si>
    <t>Field in blok c, transmigrasie local</t>
  </si>
  <si>
    <t>Transmigration placed them here</t>
  </si>
  <si>
    <t>There is more safety in Ramin, he gets more income an there are no bad man, people who steal, which he had before</t>
  </si>
  <si>
    <t>To find more work, which was much easier, from the beginning they harvested and prunned for smallholders</t>
  </si>
  <si>
    <t>In 2001 he worked in the mill, manage fields that were 'part' of themill. The mill had 2000 hectare, from people who had a contract with the mill and when the mill closed, they got the fields back that they originally had (10 hec=10hect, 2.4hect=2.4hect)</t>
  </si>
  <si>
    <t>Change his life</t>
  </si>
  <si>
    <t>Joined with her parents, she came here because she knew the agriculture in this area is good. When she came here she bought a house and 1 kapling from people who were leaving for 25.000 in 1986</t>
  </si>
  <si>
    <t>They joined transmigrasie. Only the father got one kapling</t>
  </si>
  <si>
    <t>What was on the land before you came here? (Primary forest, secondary forest or agricultural/degraded land?</t>
  </si>
  <si>
    <t>Who owned the land before you came here?</t>
  </si>
  <si>
    <t>Forest, Government</t>
  </si>
  <si>
    <t>Forest, government</t>
  </si>
  <si>
    <t>1/2 was forest, 1/2 was used by other villagers, government</t>
  </si>
  <si>
    <t>Forest, goverment</t>
  </si>
  <si>
    <t>Oil palm, which was planted by the mill named PSL</t>
  </si>
  <si>
    <t>0.5 forest, 0.5 was cut by the government and cultivated with nothing</t>
  </si>
  <si>
    <t>0.5 Oil palm, 0.5 forest.  He bought it from Mr Sarjono for 2.5Mill in 2005</t>
  </si>
  <si>
    <t>Forest, other farmers</t>
  </si>
  <si>
    <t>He bought land with oil palm on it already</t>
  </si>
  <si>
    <t>Forest, doesn't know</t>
  </si>
  <si>
    <t>Forest. He tells that long time ago the ethnic people here owned the land, but they sold it all to the government in 1975</t>
  </si>
  <si>
    <t>Forest, government. His house was deserted by people who didn't want to have the floods anymore, he just moved into the hosue. In 2003 up to two meters, the house was flooded</t>
  </si>
  <si>
    <t>They don't have fields</t>
  </si>
  <si>
    <t>Forest, from other farmers. The BSL mill came here in 2001 and build and planted Oil palm. However, there was a strike because the mill did not give much salary, so in the end the mill also had problems with death people in the village and no one wanted to work again with the mill. The mill is now abandoned (since 2005). Long before farmers came here with transmigration ang got a land title. These land titles were copied and given to the mill. The mill planted the oil palms and the farmers had to sell to this mill. Every man who came by transmigration and was older then 17years old, got 1 kapling + land title from the government (so father and son of 18= 2 kapling)</t>
  </si>
  <si>
    <t>forest, many tigers. The house they live in was from people who joined the transmigration but were fed up with the flood, slippery roads and wild boar, so abbandoned the house</t>
  </si>
  <si>
    <t>50% forest, from the society, 50% cultivated</t>
  </si>
  <si>
    <t>50% forest, 50% cultivated , government, farmers</t>
  </si>
  <si>
    <t>Small oil palms, he is the son of the sister of pak khusni, who gave him this kapling</t>
  </si>
  <si>
    <t>Rice, farmers</t>
  </si>
  <si>
    <t>50% forest, 50% rubber</t>
  </si>
  <si>
    <t>Since when have you been living in this area (years)?</t>
  </si>
  <si>
    <t>Who is making the decisions in the household…</t>
  </si>
  <si>
    <t>Regarding which labour practices are done on the crops?</t>
  </si>
  <si>
    <t>He himself</t>
  </si>
  <si>
    <t>Together with his wife</t>
  </si>
  <si>
    <t>Pak Marjuki</t>
  </si>
  <si>
    <t>His son in law</t>
  </si>
  <si>
    <t>His parents</t>
  </si>
  <si>
    <t>She is</t>
  </si>
  <si>
    <t>He himself (he spends his own earned money)</t>
  </si>
  <si>
    <t>her son</t>
  </si>
  <si>
    <t>he himself</t>
  </si>
  <si>
    <t>He is</t>
  </si>
  <si>
    <t>He</t>
  </si>
  <si>
    <t xml:space="preserve">He </t>
  </si>
  <si>
    <t>She herself</t>
  </si>
  <si>
    <t>Regarding the money spent on crop/palm/rubber management practices (or land)?</t>
  </si>
  <si>
    <t>Ibu Nursaya</t>
  </si>
  <si>
    <t>He does</t>
  </si>
  <si>
    <t>His wife (if he needs fertilizers, he asks his wife)</t>
  </si>
  <si>
    <t>His wife</t>
  </si>
  <si>
    <t>Do you have livestock?</t>
  </si>
  <si>
    <t>Yes</t>
  </si>
  <si>
    <t>yes</t>
  </si>
  <si>
    <t>Which livestock do you have (cattle, chickens, goats etc.)?</t>
  </si>
  <si>
    <t>How many of each?</t>
  </si>
  <si>
    <t>Chickens (20)</t>
  </si>
  <si>
    <t>Chickens (30)</t>
  </si>
  <si>
    <t>A virus killed all his chickens</t>
  </si>
  <si>
    <t>Chickens (6)</t>
  </si>
  <si>
    <t>Chicken (15)</t>
  </si>
  <si>
    <t>Chicken (20), goat (5)</t>
  </si>
  <si>
    <t>Chicken (20), duck (5)</t>
  </si>
  <si>
    <t>chickens (10)</t>
  </si>
  <si>
    <t>chickens (10), duck (5)</t>
  </si>
  <si>
    <t>chickens (30), duck (14)</t>
  </si>
  <si>
    <t>Chicken (9), duck (3)</t>
  </si>
  <si>
    <t>Goat (12), chicken (10), duck (10)</t>
  </si>
  <si>
    <t>Chicken(20), duck (10)</t>
  </si>
  <si>
    <t>chickens (15)</t>
  </si>
  <si>
    <t>Chicken (10)</t>
  </si>
  <si>
    <t>chicken (10)</t>
  </si>
  <si>
    <t>Chicken (20)</t>
  </si>
  <si>
    <t>Chicken (4)</t>
  </si>
  <si>
    <t>Chicken (1), duck (1)</t>
  </si>
  <si>
    <t>Chicken (30), duck (6)</t>
  </si>
  <si>
    <t>Chicken (3), duck (5), cow (he lets other farmers have the cow and if the cow gives birth to another cow, they sell it and split he profit)</t>
  </si>
  <si>
    <t>Goat (6), chicken (15)</t>
  </si>
  <si>
    <t>Goat (17), chicken (10), duck (15)</t>
  </si>
  <si>
    <t>Chicken (5)</t>
  </si>
  <si>
    <t>Chicken (5), duck (5)</t>
  </si>
  <si>
    <t>Chicken (2)</t>
  </si>
  <si>
    <t>Goat (7), chicken (5)</t>
  </si>
  <si>
    <t>Chicken (25), duck (5)</t>
  </si>
  <si>
    <t>Chicken (10), duck (2), goats (&gt;20)</t>
  </si>
  <si>
    <t>Do you use animal products for subsistence or for selling?</t>
  </si>
  <si>
    <t>If sold, how much income do these products generate (average monthly)?</t>
  </si>
  <si>
    <t>Only subsistence</t>
  </si>
  <si>
    <t>subsistence</t>
  </si>
  <si>
    <t>Subsistence</t>
  </si>
  <si>
    <t>Goats are sold (2million/goat), chicken ostly for subsistence</t>
  </si>
  <si>
    <t>Subsistence or selling (4x/year)</t>
  </si>
  <si>
    <t>Both, sometimes someone buys for 150.000</t>
  </si>
  <si>
    <t>Goats are sold once per year (2 mill), rest is for subsistence</t>
  </si>
  <si>
    <t>Selling,  but not often (90-100.000/chicken)</t>
  </si>
  <si>
    <t>Both, if the chickens are big they sell them for 150.000/2kg</t>
  </si>
  <si>
    <t>Selling if people come and ask for chicken (35.000/kg)</t>
  </si>
  <si>
    <t>Both, chicken sold for 25.000/kilo</t>
  </si>
  <si>
    <t>chicken and duck for subsistence</t>
  </si>
  <si>
    <t>Both, but most for subsistence</t>
  </si>
  <si>
    <t>Both. Chicken and duck they sell sometimes, but mostly for subsistence, goats are for selling. A male goat is worth 2mill, he sells them 1x/y</t>
  </si>
  <si>
    <t>For subsistence</t>
  </si>
  <si>
    <t>Goats they sell for 2mill, not very often, chicken is for both</t>
  </si>
  <si>
    <t>goats are sold. Male is 2mill, female is 0.8 mill. Male goats are used for all kinds of moslim celebrations</t>
  </si>
  <si>
    <t>Land use properties</t>
  </si>
  <si>
    <t>Which crops do you cultivate on your land?</t>
  </si>
  <si>
    <t>Oil palm, cacao, durian, doekoe, pinang</t>
  </si>
  <si>
    <t>oil palm, fruits, guava, guava water, chili</t>
  </si>
  <si>
    <t>Oil palm, cacao, banana, durian, doekoe, intercrops oil palm with fruits</t>
  </si>
  <si>
    <t>Oil palm, doekoe, cacao</t>
  </si>
  <si>
    <t>Oil palm</t>
  </si>
  <si>
    <t>Oil Palm</t>
  </si>
  <si>
    <t>Oil Palm (1 kapling), long bean (1/4 hectare)</t>
  </si>
  <si>
    <t>Chili, peanut, soybean, longbean, corn, tomato  he grows on two kapling with young oil palm that he planted a year ago and oil palm (1 hec)</t>
  </si>
  <si>
    <t>Oil palm, rubber, casava</t>
  </si>
  <si>
    <t>Oil palm, chili</t>
  </si>
  <si>
    <t>Aricannut, Oil pal, coconut palm, cacao</t>
  </si>
  <si>
    <t>Oil palm (15hectare) and doekoe (.5 hectare)</t>
  </si>
  <si>
    <t>11hec oil palm, 33trees doekoe, cacao</t>
  </si>
  <si>
    <t>Oil palm, chili (but not on his own field: "borrowed" land)</t>
  </si>
  <si>
    <t>Durian (5), oil palm</t>
  </si>
  <si>
    <t>Banana</t>
  </si>
  <si>
    <t>Coconut, durian, banana, peanut, chili, cucumber, oil palm</t>
  </si>
  <si>
    <t>Chili, cucumber, longbean and oil palm</t>
  </si>
  <si>
    <t>Oil palm and banana and vegetables for subsistence</t>
  </si>
  <si>
    <t>vegetables, chili, longbean and tomato, oil palm</t>
  </si>
  <si>
    <t>Oil palm (33 trees)</t>
  </si>
  <si>
    <t>Chili, long bean, gambas</t>
  </si>
  <si>
    <t>What percentage of this area do you own? (Ownership status, land title)</t>
  </si>
  <si>
    <t>100%, with certificate</t>
  </si>
  <si>
    <t>2 with land title, 1 without</t>
  </si>
  <si>
    <t>Owner, but no certificate</t>
  </si>
  <si>
    <t>1 of 2 kapling with landtitle</t>
  </si>
  <si>
    <t>He doesnt have any title</t>
  </si>
  <si>
    <t>All, with certificate</t>
  </si>
  <si>
    <t>100% with certificate</t>
  </si>
  <si>
    <t>none</t>
  </si>
  <si>
    <t>Yes, with certificate</t>
  </si>
  <si>
    <t>2kapling with certificate</t>
  </si>
  <si>
    <t>1/6 with certificate</t>
  </si>
  <si>
    <t>all, 100% certificate</t>
  </si>
  <si>
    <t>None (house area: 1/4hectare, Oil palm: 1/4hectare)</t>
  </si>
  <si>
    <t>5kapling</t>
  </si>
  <si>
    <t>100% of the land with the house</t>
  </si>
  <si>
    <t>100% of the land where the house is on</t>
  </si>
  <si>
    <t>He rents the house from people who are natives of Ramin bt live in Bangso</t>
  </si>
  <si>
    <t>Do you think you have a healthy soil?</t>
  </si>
  <si>
    <t>What is the consistence of your soil (clay, peat etc)</t>
  </si>
  <si>
    <t>Sandy soil</t>
  </si>
  <si>
    <t>2Ha mineral/sandy, 4 Ha peat</t>
  </si>
  <si>
    <t>Sandy clay</t>
  </si>
  <si>
    <t>Clay</t>
  </si>
  <si>
    <t>Peat</t>
  </si>
  <si>
    <t>White clay</t>
  </si>
  <si>
    <t>Yellow clay</t>
  </si>
  <si>
    <t>1ha mineral clay soil, 1ha peat</t>
  </si>
  <si>
    <t>1ha clay, 4ha peat</t>
  </si>
  <si>
    <t>8ha peat, 4ha clay</t>
  </si>
  <si>
    <t>Clay/mineral</t>
  </si>
  <si>
    <t>0.5ha clay, 0.5ha peat (=oil palm)</t>
  </si>
  <si>
    <t xml:space="preserve">
2 kapling with small trees (1.5 is peat)
1.5 kapling with small trees and low production</t>
  </si>
  <si>
    <t>No, peat</t>
  </si>
  <si>
    <t>Not healthy, 2 peat, 3.5 mineral/clay</t>
  </si>
  <si>
    <t>Not healthy, half peat, half clay</t>
  </si>
  <si>
    <t>Not healthy, peat</t>
  </si>
  <si>
    <t>Yes, mineral/clay, no peat</t>
  </si>
  <si>
    <t>Yes, combination of peat and clay</t>
  </si>
  <si>
    <t>Healthy, peat and white clay</t>
  </si>
  <si>
    <t>not good not bad, yellow clay</t>
  </si>
  <si>
    <t>Not healthy, yellow clay in blok c</t>
  </si>
  <si>
    <t>No, peat (blok tc)</t>
  </si>
  <si>
    <t>healthy: all clay</t>
  </si>
  <si>
    <t>Healthy, clay soil</t>
  </si>
  <si>
    <t>Not healthy: 1/2clay, 1/2peat</t>
  </si>
  <si>
    <t>healthy, clay</t>
  </si>
  <si>
    <t>Yes healthy, peat</t>
  </si>
  <si>
    <t>Land with Oil Palm</t>
  </si>
  <si>
    <t>How large is the land cultivated with oil palms (in Ha)?</t>
  </si>
  <si>
    <t>How far is this land from the mill? (km)</t>
  </si>
  <si>
    <t>Did you plant anything underneath or in between your oil palms? (Intercropping)
If not, do you have cover crops (penutup tanah) and if yes, which?</t>
  </si>
  <si>
    <t>No, cacao, doekoe only in farmyard</t>
  </si>
  <si>
    <t>no</t>
  </si>
  <si>
    <t>Yes, cacao, doekoe and others</t>
  </si>
  <si>
    <t>No, no cover crops</t>
  </si>
  <si>
    <t>No, not yet.
No, cover crop, only natural grass</t>
  </si>
  <si>
    <t>Cacao, coconut, mango, rambutan, doekoe, mangosteen (about 20 trees in total) and natural grass underneath the tree</t>
  </si>
  <si>
    <t>Normal weeds</t>
  </si>
  <si>
    <t>natural grasses</t>
  </si>
  <si>
    <t>Natural grass</t>
  </si>
  <si>
    <t>He weeds all, its clean</t>
  </si>
  <si>
    <t>still small, 5xdoekoe, 2xmangosteen, 6x cacao</t>
  </si>
  <si>
    <t xml:space="preserve">Chili, peanut, soybean, longbean, corn, tomato  he grows on two kapling with young oil palm that he planted a year ago </t>
  </si>
  <si>
    <t>Normal weeds (sandayan)</t>
  </si>
  <si>
    <t>casava</t>
  </si>
  <si>
    <t>No legumes, natural weeds/grasses</t>
  </si>
  <si>
    <t>Natural grasses</t>
  </si>
  <si>
    <t>natural grass</t>
  </si>
  <si>
    <t>Just natural grass</t>
  </si>
  <si>
    <t>Doekoe (2 kapling + 245 oil palm trees/kapling)
Cacao )1 kap + 245 oil palm trees)</t>
  </si>
  <si>
    <t>No, natural grasses</t>
  </si>
  <si>
    <t>Sangon, durian one kapling</t>
  </si>
  <si>
    <t>Chili, cucumber and peanut</t>
  </si>
  <si>
    <t>Only bushes with spices and little legumes</t>
  </si>
  <si>
    <t>Half a hectare with cacao (still small) and cucumber, rest natural grasses</t>
  </si>
  <si>
    <t>Yes, chili, longbean and tomato on one hectare with small oil palm</t>
  </si>
  <si>
    <t>Bare soil</t>
  </si>
  <si>
    <t>cacao (20trees) rest natural grasses</t>
  </si>
  <si>
    <t>Chili, longbean, gambas</t>
  </si>
  <si>
    <t>Typer of oil palm</t>
  </si>
  <si>
    <t>How many Oil Palms do you have?</t>
  </si>
  <si>
    <t>What is/are the type(s) of your oil palm (Dura, tenera, pisifera)?</t>
  </si>
  <si>
    <t>3900, tenera</t>
  </si>
  <si>
    <t>720 trees, 75 tenera, 25 dura</t>
  </si>
  <si>
    <t>580 (8-9m in between), he doesn't know the type</t>
  </si>
  <si>
    <t>520 (260/kapling), unkown type</t>
  </si>
  <si>
    <t>90, dura and tenera mix</t>
  </si>
  <si>
    <t>270, doesn't know the type (bought in other village)</t>
  </si>
  <si>
    <t>360 (8x9 distance, so this is more likely to be 260), Mixed, seeds from the mill</t>
  </si>
  <si>
    <t>260, dura and tenera</t>
  </si>
  <si>
    <t>200, doesn't know</t>
  </si>
  <si>
    <t>250 trees, tenera</t>
  </si>
  <si>
    <t>250 trees, mix dura and tenera</t>
  </si>
  <si>
    <t>On productive field (hect): 160trees other two: 500 in total, all dura</t>
  </si>
  <si>
    <t>260trees/kapling, 2 productive kapling with marihat/tenera planted in 2000, 3 nonproductive kapling, which were not managed, but he bought it and manages it with tenera, 1 kapling not productive mix of types and ages</t>
  </si>
  <si>
    <t>50, doesnt know</t>
  </si>
  <si>
    <t>200 trees, dura</t>
  </si>
  <si>
    <t>520 mixed dura/tenera</t>
  </si>
  <si>
    <t>220, doesn't know the type</t>
  </si>
  <si>
    <t>500, doesn't know</t>
  </si>
  <si>
    <t>22, doesn't know</t>
  </si>
  <si>
    <t>260/kapling (3 tenera, 4.5 dura).  He bought seeds from a friend in this village ("rock" seeds) so he planted by accident dura, but he knows that he should have planted tenera</t>
  </si>
  <si>
    <t>375 trees, doesn't know the types</t>
  </si>
  <si>
    <t>260/kapling, with doekoe and cacao only 245 trees/kapling, 1 kapling with tenera, rest with dura</t>
  </si>
  <si>
    <t>264, doesn't know the type</t>
  </si>
  <si>
    <t>450 trees, he doesn't know, but thinks Tenera</t>
  </si>
  <si>
    <t>500 high production (9years), 500 low because 4-5 years old), most tenera 70%, dura 30%</t>
  </si>
  <si>
    <t>260trees/kapling, doesn't know the type</t>
  </si>
  <si>
    <t>250, doesn't know, bought fields with oil palm on it</t>
  </si>
  <si>
    <t>80, doesn't know</t>
  </si>
  <si>
    <t>365,  mostly dura, but also tenera</t>
  </si>
  <si>
    <t>200, dura</t>
  </si>
  <si>
    <t>250/kapling, 2 kap with tenera, 3 kapling with (in total) 150 tenera trees, rest dura</t>
  </si>
  <si>
    <t>33, doesn't know the type</t>
  </si>
  <si>
    <t>160, mostly dura (5 tenera)</t>
  </si>
  <si>
    <t>300+170, tenera or dura</t>
  </si>
  <si>
    <t>Are the seeds hybrids with a certificate? (are they available?)</t>
  </si>
  <si>
    <t>No certificate (TBSL), yes hybrid</t>
  </si>
  <si>
    <t>only 1.5 kapling</t>
  </si>
  <si>
    <t>He bought the seeds in Riau, no certificate</t>
  </si>
  <si>
    <t>Don't know</t>
  </si>
  <si>
    <t>Doesn't know</t>
  </si>
  <si>
    <t>no hybrids or certificate</t>
  </si>
  <si>
    <t>doesnt know</t>
  </si>
  <si>
    <t>What is the age of these oil palms?</t>
  </si>
  <si>
    <t>14 (all kavling)</t>
  </si>
  <si>
    <t>1kap: 1993, 1kap:2003, 1kap:2005</t>
  </si>
  <si>
    <t>From 2006</t>
  </si>
  <si>
    <t>2002, 2010</t>
  </si>
  <si>
    <t>6 years</t>
  </si>
  <si>
    <t>1998, 16 years</t>
  </si>
  <si>
    <t>15 years (2001)</t>
  </si>
  <si>
    <t>Planted in 2000</t>
  </si>
  <si>
    <t>planted in 1991</t>
  </si>
  <si>
    <t>2001, 13 years</t>
  </si>
  <si>
    <t>on hectare: 5 years</t>
  </si>
  <si>
    <t>2003/2004</t>
  </si>
  <si>
    <t>1kap: 7 year (2.5 ton/harvest), 1 kap: 3 years (0.3 ton/harvest)</t>
  </si>
  <si>
    <t>Around 10 years</t>
  </si>
  <si>
    <t>4 years</t>
  </si>
  <si>
    <t>4 kapling normal production (2004)
2 kapling with small trees (2010)
1.5 kapling with small trees and low production (2008)</t>
  </si>
  <si>
    <t>planted in 2005</t>
  </si>
  <si>
    <t>4kap: 2002, 1.5 kap: 2006</t>
  </si>
  <si>
    <t>Different ages (he can't tell)</t>
  </si>
  <si>
    <t>1kapling: 9 years
1kapling: 5 years</t>
  </si>
  <si>
    <t>500 9 years old, 500 4-5 years old</t>
  </si>
  <si>
    <t>planted in 2000</t>
  </si>
  <si>
    <t>85trees are 15 years old (tenera, planted by the mill in the past)
rest are 3 year old (dura)</t>
  </si>
  <si>
    <t>Planted in 1996</t>
  </si>
  <si>
    <t>150trees=11years, 2 kap tenera: 11years, rest dura: 2,4 or 6 years old, he planted himself but bought seeds from a friend and did not know it were dura seeds</t>
  </si>
  <si>
    <t>6years</t>
  </si>
  <si>
    <t>2001 is planted</t>
  </si>
  <si>
    <t>22/15 and 10 (mill came around 1990)</t>
  </si>
  <si>
    <t>Do you have plantations that need to be replanted soon (e.g. within the next 5 years)?</t>
  </si>
  <si>
    <t>If yes, how much hectare?</t>
  </si>
  <si>
    <t>yes, 2 hectare</t>
  </si>
  <si>
    <t>Yes, 1 kapling</t>
  </si>
  <si>
    <t>No, "are you paying for new seeds?"</t>
  </si>
  <si>
    <t>Yes, 2 kapling, he keeps the seeds now in his backyard</t>
  </si>
  <si>
    <t>Yes, 0.5 hectare</t>
  </si>
  <si>
    <t>Not yet</t>
  </si>
  <si>
    <t>He waits untill the fruits from the trees are not good anymore</t>
  </si>
  <si>
    <t>No land</t>
  </si>
  <si>
    <t>yes, 60 more trees</t>
  </si>
  <si>
    <t>Yes, as soon as possible, 1 kapling with tenera</t>
  </si>
  <si>
    <t>Are you going to replant them? If yes, when?</t>
  </si>
  <si>
    <t>If yes, where do you get the new palms and credit from?</t>
  </si>
  <si>
    <t>When it is necessary</t>
  </si>
  <si>
    <t>He wants to but his land is low, so he needs new soil, which he will put there with the trucks</t>
  </si>
  <si>
    <t>He saved money to plant new oil palms</t>
  </si>
  <si>
    <t>Wants to, but has no money to do so…</t>
  </si>
  <si>
    <t>He waits…until he has time! Haha, (it took us also 5x to finally catch him while he was at home), just buys seeds from bahar, a village in jambi</t>
  </si>
  <si>
    <t>She doesn't know</t>
  </si>
  <si>
    <t>If he has money and he gets the money by saving</t>
  </si>
  <si>
    <t>What was on the land before you planted oil palms? (Or when you first came here: what did you cultivate?)</t>
  </si>
  <si>
    <t>Why did you change to oil palms?</t>
  </si>
  <si>
    <t>Rubber and rice, more income</t>
  </si>
  <si>
    <t>rice, from an oil palm plantation you have a good prospect in the future</t>
  </si>
  <si>
    <t>Rubber, because rubber was not productive</t>
  </si>
  <si>
    <t>Rubber and forest, Pak Marjuki was tired of getting up every morning to harvest the rubber</t>
  </si>
  <si>
    <t>Corn. To get a better future for his child</t>
  </si>
  <si>
    <t>Sangon (tree cultivated for the wood), rice, chili, palawija (crops cultivated on pathways in paddies, eg: chili, longbean, varies spices and the like), other farmers in the area also changed to oil palm and wild boar and goats ate all vegetabels</t>
  </si>
  <si>
    <t>Corn, chili, rice, soy bean, vegetables--&gt; much labour, small income. OP is first an investment and the money comes later</t>
  </si>
  <si>
    <t>Rice, all farmers and neighbours changed, so they as well</t>
  </si>
  <si>
    <t>Rubber, other people said that OP gives higher income</t>
  </si>
  <si>
    <t>Palawija, corn, chili, greenbeen, production of Oil palm is higher</t>
  </si>
  <si>
    <t>Palawija, it was easier to get a higher income</t>
  </si>
  <si>
    <t>Chili, rice and longbean</t>
  </si>
  <si>
    <t>Rice, corn the mill gave new seeds</t>
  </si>
  <si>
    <t>It was empty, Oil palm is less labour intensive then rice or other vegetables and you need to harvest often</t>
  </si>
  <si>
    <t>vegetables, long bean, chili, majority of the people in the village changed to oil palm</t>
  </si>
  <si>
    <t>Rubber but mostly empty land (most kapling he owns was from other farmers before)</t>
  </si>
  <si>
    <t>Rice (mostly), corn, chili, because other people in the village also changed to oil palm</t>
  </si>
  <si>
    <t>Sweet potatoes, chili, peanuts, corn, palawija (bought the fields from another farmer). Cost of production of vegetables was almost the same as the profit</t>
  </si>
  <si>
    <t>Forest/empty, if they plant corn, chili etc they have a lot of problems with pests, with oil palm much less</t>
  </si>
  <si>
    <t>Rice and corn, long time ago wild boar came and ate his rice and corn</t>
  </si>
  <si>
    <t>chili, green beans, soybeans, corn, because the vegetables take much labour and he is old, oil palms grow old</t>
  </si>
  <si>
    <t>Corn and some long bean and rice, all neighbours changed to oil palm, so he changed too</t>
  </si>
  <si>
    <t>palawija, chili, long bean, because all neigbours also changed to oil palm</t>
  </si>
  <si>
    <t>Empty, &gt;20y banana and rice, mill planted 85 trees, he saved money to plant oil palms on the empty land (3 years ago)</t>
  </si>
  <si>
    <t>Mostly rice, also corn, all his friends changed to oil palm</t>
  </si>
  <si>
    <t>Bought fields with already oil palm on it</t>
  </si>
  <si>
    <t>Empty, first casava, but wild boar ate all</t>
  </si>
  <si>
    <t>Empty, all neighbours also changed to oil palm</t>
  </si>
  <si>
    <t>Rice, all neighbours changed also</t>
  </si>
  <si>
    <t>50% forest, 50% rubber, oil palm because other people also have oil palm and he saw (during harvesting) that oil palm can give much harvest and thus income, vegetables can be planted only parttime (6months/year), so with oil palm you earn more</t>
  </si>
  <si>
    <t>When did you start doing business in oil palms?</t>
  </si>
  <si>
    <t>Is the land with oil palms drained?</t>
  </si>
  <si>
    <t>If yes, which percentage?</t>
  </si>
  <si>
    <t>Yes, all</t>
  </si>
  <si>
    <t>Yes all</t>
  </si>
  <si>
    <t xml:space="preserve">No drainage, but only infront of this field. </t>
  </si>
  <si>
    <t>Yes, 100%</t>
  </si>
  <si>
    <t>66% ( 3peat, 1 clay soil are drained)</t>
  </si>
  <si>
    <t>Not yet (no money to make a drainage)</t>
  </si>
  <si>
    <t>yes, 100%</t>
  </si>
  <si>
    <t>Yes, 50%</t>
  </si>
  <si>
    <t>No (it's on the are where his house is</t>
  </si>
  <si>
    <t>Is this existing drainage managed (e.g. ditches are cleared)?</t>
  </si>
  <si>
    <t>Yes, just removes the gras</t>
  </si>
  <si>
    <t>All is cleared</t>
  </si>
  <si>
    <t>No (no need for it)</t>
  </si>
  <si>
    <t>Yes, managed</t>
  </si>
  <si>
    <t>Managed by weeding</t>
  </si>
  <si>
    <t>he cleans it with a tracktor (costs for hiring: 200.000-250.000)</t>
  </si>
  <si>
    <t>Tsjankul, every 2 years</t>
  </si>
  <si>
    <t>He weeds the drainage if he weeds the field</t>
  </si>
  <si>
    <t>He weeds the draines</t>
  </si>
  <si>
    <t>Yes, he is weeding every 3 months, together with his field</t>
  </si>
  <si>
    <t>Weeding</t>
  </si>
  <si>
    <t>He uses heavy machinery to clear the ditches sometimes</t>
  </si>
  <si>
    <t>Yes, weeding</t>
  </si>
  <si>
    <t>Not managed</t>
  </si>
  <si>
    <t>Managed  by weeding and sometimes new soil, together with trader</t>
  </si>
  <si>
    <t>Do you have problems with the flood?</t>
  </si>
  <si>
    <t>When there is a flood, FFBs are hard to bring to the mill. All 4 peat soils are flooded. Yellow leaves turn into green leaves after 3-6 months again and in 2010 there was 6months flood, 2012 3 months and 2013 2 months. Oil palm is stressed but they don't die</t>
  </si>
  <si>
    <t>Yes, also their house is flooded up to at least 0.5 meter. They just have to sit and wait… for 1.5 months</t>
  </si>
  <si>
    <t>Yes, sometimes 2-4 months. After the flood he applies dolomiet to increase the pH of the soil. He thinks that after the flood the pH is too low, and he wants to make the soil pH more neutral, because that is better for the tree</t>
  </si>
  <si>
    <t>He gets fish from the floods, and the floods bring also furniture-wood with them, which he uses. The flood stays for 2, sometimes 6 months</t>
  </si>
  <si>
    <t>Every year problems with the flood for 1-3months, but then they start looking for fish (to make slaty fish)</t>
  </si>
  <si>
    <t>Yes, every year, 0,5 month on all the 2 kapling, then he starts to look for fish</t>
  </si>
  <si>
    <t>Every year, when there is a heavy flood it comes also in the house, when flood is little only the peat soils are flooded</t>
  </si>
  <si>
    <t>Yes, 3 months the last year, he experienced a flood of 6 months when the oil palms died</t>
  </si>
  <si>
    <t>Harvesting during the flood is done by boat. They get the same price with or without flood (130.000/ton). And they do it quicker then normal.</t>
  </si>
  <si>
    <t>Most of the time 2-3 months, also his house. He looks for fish during the flood</t>
  </si>
  <si>
    <t>None of his fields have problems, all are on high grounds, only transportation gets more difficult</t>
  </si>
  <si>
    <t>They don't have the flood in their house</t>
  </si>
  <si>
    <t>Both fields are under water for 1-4 months</t>
  </si>
  <si>
    <t>The whole kapling is flooded for two months/year</t>
  </si>
  <si>
    <t>in 2003, afterwards not that much problems, on average 3 months/year but not in his field</t>
  </si>
  <si>
    <t>Every year, 3-4 months</t>
  </si>
  <si>
    <t>NONE</t>
  </si>
  <si>
    <t xml:space="preserve">There is a flood every year, for 2-3months, but not in their house. </t>
  </si>
  <si>
    <t xml:space="preserve">Yes, every year, also his field (1-2 months), he is only harvesting then, no problem in his house </t>
  </si>
  <si>
    <t>Problems every year, also in his field. His field is 4.5km from his house. There was a big flood in 2003</t>
  </si>
  <si>
    <t>Do you prune the oil palms? (If not, why not)</t>
  </si>
  <si>
    <t>How often are they pruned per year?</t>
  </si>
  <si>
    <t xml:space="preserve">Which part of the tree do you prune? </t>
  </si>
  <si>
    <t>2 circles/pruning</t>
  </si>
  <si>
    <t>removes one ring</t>
  </si>
  <si>
    <t>One circle/ring</t>
  </si>
  <si>
    <t>1 or 2 rings (mostly 2)</t>
  </si>
  <si>
    <t>5 circles per tree</t>
  </si>
  <si>
    <t>Depends on the condition of the leaves</t>
  </si>
  <si>
    <t>until one ring under the FFB</t>
  </si>
  <si>
    <t>Old/dry leaves (2 circels)</t>
  </si>
  <si>
    <t>Only lowest ring is pruned</t>
  </si>
  <si>
    <t>Only the dry leaves</t>
  </si>
  <si>
    <t>Oldest leaves</t>
  </si>
  <si>
    <t>The oldest leaves</t>
  </si>
  <si>
    <t>Until one ring under de FFBs</t>
  </si>
  <si>
    <t>The older leaves</t>
  </si>
  <si>
    <t xml:space="preserve">One ring beneath the fruits </t>
  </si>
  <si>
    <t>2 rings under de FFB's</t>
  </si>
  <si>
    <t>his father did it: he doesn't know</t>
  </si>
  <si>
    <t>Older leaves</t>
  </si>
  <si>
    <t>old leaves</t>
  </si>
  <si>
    <t>Depends on the age, if still small: he leaves 2 rings underneath the FFBs, if the tree is big he leaves one ring under the FFBs</t>
  </si>
  <si>
    <t>The lowest leaves</t>
  </si>
  <si>
    <t>Small trees: leave 2 rings underneath FFBs
Larger trees: leave 1 ring underneath FFBs</t>
  </si>
  <si>
    <t>Leaves one ring under the FFBs</t>
  </si>
  <si>
    <t>older leaves</t>
  </si>
  <si>
    <t>If small--&gt; leaves 2 rings under FFBs
If big--&gt; leaves 1 ring under FFBs</t>
  </si>
  <si>
    <t>he doesn't know, workers just do it</t>
  </si>
  <si>
    <t>Leave two rings underneath FFBs</t>
  </si>
  <si>
    <t>they leave 2 rings underneath FFBS</t>
  </si>
  <si>
    <t>Older leaves (1 or 2 rings underneath FFBs)</t>
  </si>
  <si>
    <t>1 or 2 rings</t>
  </si>
  <si>
    <t>Small tree: leaves 8 rings on the tree, high tree, he prunes untill 1 ring is left under FFBs</t>
  </si>
  <si>
    <t>Leaves with yellow colours or when the leaves are dead</t>
  </si>
  <si>
    <t>1 ring underneath FFBs when tree is big, 2 rings underneath FFBs when tree is small</t>
  </si>
  <si>
    <t>1 or 2 ring underneath FFBs</t>
  </si>
  <si>
    <t>What do you do with the pruned leaves?</t>
  </si>
  <si>
    <t>Collected in one way in field</t>
  </si>
  <si>
    <t>Collected around his field</t>
  </si>
  <si>
    <t>Leaves all-in one place</t>
  </si>
  <si>
    <t>Which percentage of your land do you prune yourself  (or any other member of your household)?</t>
  </si>
  <si>
    <t>Do you weed your oil palm plantation? (If not, why not)</t>
  </si>
  <si>
    <t>What part of the plantation do you weed?</t>
  </si>
  <si>
    <t>Circle around the tree, has no woody weeds</t>
  </si>
  <si>
    <t>Total</t>
  </si>
  <si>
    <t>Yes, everything</t>
  </si>
  <si>
    <t>Everything</t>
  </si>
  <si>
    <t>If much grass, everything, if not much, only a circle around the tree and the path</t>
  </si>
  <si>
    <t>Circle around the tree</t>
  </si>
  <si>
    <t>If much grass: total, if not that much only a ring</t>
  </si>
  <si>
    <t>circle around the tree</t>
  </si>
  <si>
    <t>All total</t>
  </si>
  <si>
    <t>Circle and path</t>
  </si>
  <si>
    <t>Total, sometimes only the circles around the tree, he cuts the woody weeds with the parrang</t>
  </si>
  <si>
    <t>Depends, High grass: total, if not much grasses and weeds: circle around the tree</t>
  </si>
  <si>
    <t>Circle around the tree (with a knife) and path to bring FFBs</t>
  </si>
  <si>
    <t xml:space="preserve">Total </t>
  </si>
  <si>
    <t>He doesn't weed</t>
  </si>
  <si>
    <t>depends on grasses, circle or total</t>
  </si>
  <si>
    <t>How often do you weed per year?</t>
  </si>
  <si>
    <t>2x/year</t>
  </si>
  <si>
    <t>3x/year</t>
  </si>
  <si>
    <t>3x/year mowing, 1x/year gramaczone</t>
  </si>
  <si>
    <t>Did it only  once</t>
  </si>
  <si>
    <t>3 or 4x per year</t>
  </si>
  <si>
    <t>1x/year</t>
  </si>
  <si>
    <t>4x/year</t>
  </si>
  <si>
    <t>2x/y, but depends on the weeds what he applies</t>
  </si>
  <si>
    <t>Once in the past 7 months</t>
  </si>
  <si>
    <t>3x/y</t>
  </si>
  <si>
    <t>1x/y</t>
  </si>
  <si>
    <t>If much rain every 2-3 months, if not much rain 4x/y</t>
  </si>
  <si>
    <t>4x/y</t>
  </si>
  <si>
    <t>Depends on how big the weeds are, so he can't tell</t>
  </si>
  <si>
    <t>Seldom (&lt;1x/y)</t>
  </si>
  <si>
    <t>Depends on the amounts, but every 4-5months</t>
  </si>
  <si>
    <t>every 7 months, sometimes paths more often</t>
  </si>
  <si>
    <t>Depends on the weeds, but around 4x/y</t>
  </si>
  <si>
    <t>2x/y</t>
  </si>
  <si>
    <t>2-4x/y</t>
  </si>
  <si>
    <t>2 or 3x/y</t>
  </si>
  <si>
    <t>Which type of herbicides do you use? (Kg/ha/application, which brand, which formula and costs?)</t>
  </si>
  <si>
    <t>Roundup (rondap, rambo?) 20L = 1,2 Million, used for 5 kavling</t>
  </si>
  <si>
    <t>Contact (gramaczone)and systemic (konup) both (5L/kapling)</t>
  </si>
  <si>
    <t>Konup (20L for 3Ha), Gramaczone (8L for 3 Ha)</t>
  </si>
  <si>
    <t>They mow the grass or herby plants, and apply gramaczon (5L/kapling)</t>
  </si>
  <si>
    <t>Gramaczone (5Liter) for  1 kapling, 55.000/liter, from Pak Warsan</t>
  </si>
  <si>
    <t>Konup (5l/kapling), woody weeds are cut or pulled out when they see it in the field</t>
  </si>
  <si>
    <t>Something yellow, doesnt know the name (no konup): 3L/kapling, for woody: he mixes gramaczone with yellow herbicide</t>
  </si>
  <si>
    <t>Konup (5L/kapling, 1L=50.000), grammaczone for woody weeds (5L/kapling)</t>
  </si>
  <si>
    <t>Gramaczone (5L/kap), Konup (5L/kap)</t>
  </si>
  <si>
    <t>Gramaczone (5L/kapling)</t>
  </si>
  <si>
    <t>Often gramaczone (5L/kapling), sometimes konup (5L/kapling)</t>
  </si>
  <si>
    <t>Konup (3L/hectare, 60.000/L) and eneli (for woody)</t>
  </si>
  <si>
    <t>konup and gramaczone (both 5L/kapling)</t>
  </si>
  <si>
    <t>Roundup (1L/50trees) gramaczone (1L/50trees)</t>
  </si>
  <si>
    <t>gramaczone and konup, both 5L/kapling (first roundup, 6months later gramaczone etc)</t>
  </si>
  <si>
    <t>Konup and gramaczone (both 5L/kap) both: 1L = 50.000</t>
  </si>
  <si>
    <t>gramaczone and konup, but he doesn't know how much or the price, because his father paid for it and manages the field</t>
  </si>
  <si>
    <t>Konpup 5L/kapling, 250.000/5L</t>
  </si>
  <si>
    <t>Konup (0.5L/22trees)</t>
  </si>
  <si>
    <t>gramaxzone and kenup (both 5L/kapling, if only ring: 3L/kapling)</t>
  </si>
  <si>
    <t>only gramaxzone (5L/kapling), 60.000/L, cut woody weeds with parrang (big knive)</t>
  </si>
  <si>
    <t>combination of kenup and gramaxzone, 4L/kpaling, woody weeds are cut by parrang</t>
  </si>
  <si>
    <t>roundup/gramaxzone/kenup (depends on size of the grass what they use) woody is cut or taken out</t>
  </si>
  <si>
    <t>Gramaxzone</t>
  </si>
  <si>
    <t>Gramaxzone (for woody), kenup (both 5l/kapling)</t>
  </si>
  <si>
    <t>gramaxzone, seldom kenup (5L/kapling), 900.000/20L, kenup 950.000/20L</t>
  </si>
  <si>
    <t>Kenup (5L/kapling, 60.000/L), woody weeds are not present in his field</t>
  </si>
  <si>
    <t>Kenup + ali (for woody weeds), gramaxzone (for new grasses) (4L/kapling)</t>
  </si>
  <si>
    <t>roundup and then 7 months later gramaxzone etc., 1.5L/80trees</t>
  </si>
  <si>
    <t>gramaxzone (woody weeds are cut with the knife) (10L/3 hectare)</t>
  </si>
  <si>
    <t>Kenup and gramaxzone (together, 2.5L each/application), woody weeds are cut</t>
  </si>
  <si>
    <t>kenup, gramaxzone, sometimes kenup, sometimes gramaxzone, both 5L/kapling). They cut small trees</t>
  </si>
  <si>
    <t>Gramaxzone, kenup (1L/33trees), 60.000/L</t>
  </si>
  <si>
    <t>Gramaxzone (5L/kapling), 50.000/L, DMA (against big leaves) 2bottle/kapling (20.000/bottle)</t>
  </si>
  <si>
    <t>Gramaxzone, sometimes kenup (5L/kapling), woody by parrang (knife)</t>
  </si>
  <si>
    <t>Where do you get these herbicides from?</t>
  </si>
  <si>
    <t>Jambi, agricultural shop</t>
  </si>
  <si>
    <t>Shop jambi</t>
  </si>
  <si>
    <t>Agriculture store in Jambi</t>
  </si>
  <si>
    <t>From a shop in the village</t>
  </si>
  <si>
    <t>Pak Warsan</t>
  </si>
  <si>
    <t>Jambi</t>
  </si>
  <si>
    <t>In the village</t>
  </si>
  <si>
    <t>In this village</t>
  </si>
  <si>
    <t>her trader</t>
  </si>
  <si>
    <t>Jambi, agriculture store</t>
  </si>
  <si>
    <t>a store in the village</t>
  </si>
  <si>
    <t>Shop in the village</t>
  </si>
  <si>
    <t>Local shop</t>
  </si>
  <si>
    <t>Samans shop (in village)</t>
  </si>
  <si>
    <t>Bangso/skarang village</t>
  </si>
  <si>
    <t>Which percentage of your land do you weed yourself (or any other member of your household)?</t>
  </si>
  <si>
    <t>How much do you spend (monthly/yearly) on herbicide costs (Rp)?</t>
  </si>
  <si>
    <t>3,6Million</t>
  </si>
  <si>
    <t>300.000/5 liter for both</t>
  </si>
  <si>
    <t>Konup: 350.000 for 5 L, Gramaczone: 300.000 for 5 L</t>
  </si>
  <si>
    <t>1L=60.000, 250.000/kapling (=labour)</t>
  </si>
  <si>
    <t>per application = 275000</t>
  </si>
  <si>
    <t>280.000/application</t>
  </si>
  <si>
    <t>1.5 Mill/application (herb+labour) (for 1.5kapling)</t>
  </si>
  <si>
    <t>300.000 (55.000/L for both herbicides)</t>
  </si>
  <si>
    <t>55.000/Liter</t>
  </si>
  <si>
    <t>250.000/year</t>
  </si>
  <si>
    <t>15L/kapling for both, 60.000/L for both</t>
  </si>
  <si>
    <t>180.000/5L and 225.000/5L</t>
  </si>
  <si>
    <t>Gramaczone: 250.000/5L, konup 300.000/5L</t>
  </si>
  <si>
    <t>1Mill/year</t>
  </si>
  <si>
    <t>His father is the worker, if they have money they pay him, but that is sometimes</t>
  </si>
  <si>
    <t>gramaxzone: 700.000/20L, kenup: 1.050.000/20L</t>
  </si>
  <si>
    <t>1.2mill/year</t>
  </si>
  <si>
    <t>5L =260.000</t>
  </si>
  <si>
    <t>55.000/L 50.000/L(kenup)</t>
  </si>
  <si>
    <t>50.000/L, 250.000/application</t>
  </si>
  <si>
    <t>55.000/L</t>
  </si>
  <si>
    <t>1L=60-80.000</t>
  </si>
  <si>
    <t>55.000/L, 250.000/kapling (labour)</t>
  </si>
  <si>
    <t>Do you have problems with insects or pests?</t>
  </si>
  <si>
    <t>Do you have problems with leaf-eating insects/pests, or other?</t>
  </si>
  <si>
    <t>He uses herbicides as insect/pesticides</t>
  </si>
  <si>
    <t>Beatle (wawung)</t>
  </si>
  <si>
    <t>Ants, beatle</t>
  </si>
  <si>
    <t>Ants</t>
  </si>
  <si>
    <t>Red ants</t>
  </si>
  <si>
    <t>Wawung</t>
  </si>
  <si>
    <t>Red ants, wawung</t>
  </si>
  <si>
    <t>Wawung and red ants</t>
  </si>
  <si>
    <t>wawung, red ants</t>
  </si>
  <si>
    <t>Wawung, red ants</t>
  </si>
  <si>
    <t>Beatles, no wawung</t>
  </si>
  <si>
    <t>Red ants, wawung: if oil palm is bad they put 1 hand of salt. When they apply this 2x, the tree is much better</t>
  </si>
  <si>
    <t>Wawung, doesn't do anything</t>
  </si>
  <si>
    <t>Red ants, but  does not do anything</t>
  </si>
  <si>
    <t>Do you spray pesticides/ insecticides? (If not, why not)</t>
  </si>
  <si>
    <t>If yes, how often do you spray per year?</t>
  </si>
  <si>
    <t>Salt agains ants, just sometimes</t>
  </si>
  <si>
    <t>Salt and sulfur, every two months</t>
  </si>
  <si>
    <t>Ragon, 1x/2 years</t>
  </si>
  <si>
    <t>NO</t>
  </si>
  <si>
    <t>Not yet, no money</t>
  </si>
  <si>
    <t>No, trees are too high</t>
  </si>
  <si>
    <t>He says he gets around 4-5kilo of red ant eggs ;)</t>
  </si>
  <si>
    <t>He burns th beatle  but no insecticides</t>
  </si>
  <si>
    <t>Against which pests/insects do you spray?</t>
  </si>
  <si>
    <t>Ants (they recognized that the new leaves where eaten by something, but didn't know what is was</t>
  </si>
  <si>
    <t>red ants</t>
  </si>
  <si>
    <t>Which type of inputs are applied? (Kg/ha/application, which brand, which formula, what does it cost per unit)</t>
  </si>
  <si>
    <t xml:space="preserve">250gr salt+ 100gr sulfur per tree, with 4 trees. </t>
  </si>
  <si>
    <t>Regan, little bottle maybe 150ml, 30.000</t>
  </si>
  <si>
    <t>ragon, 200ml/kapling, 25.000/200ml</t>
  </si>
  <si>
    <t>Where do you get these pesticides from?</t>
  </si>
  <si>
    <t>Which percentage of your land do you spray with pesticides yourself (or any other member of your household)?</t>
  </si>
  <si>
    <t>How much do you spend (monthly/yearly) on pesticides/insectices (Rp)?</t>
  </si>
  <si>
    <t>1kg sulfur: 40.000, 1kg salt: 3000</t>
  </si>
  <si>
    <t>yearly: 12500</t>
  </si>
  <si>
    <t>Do you have problems with other animals?</t>
  </si>
  <si>
    <t>Which ones, what do you do about it?</t>
  </si>
  <si>
    <t>Wild boar, rats, nothing</t>
  </si>
  <si>
    <t>Wild boar</t>
  </si>
  <si>
    <t>Wild boar and rats, he uses ratpoisson sometimes, but doesn't know the name</t>
  </si>
  <si>
    <t>Wild boar, monkeys and rats</t>
  </si>
  <si>
    <t>Rats</t>
  </si>
  <si>
    <t>rats, wild boar (but the later are not a problem)</t>
  </si>
  <si>
    <t>rats and wildboar</t>
  </si>
  <si>
    <t>Rats and wildboar</t>
  </si>
  <si>
    <t>New Oil palms are eaten by wild boar, also rats</t>
  </si>
  <si>
    <t>Wild boar ate all their casava. Sometimes they don't have money to buy rice and then they eat casava from their field</t>
  </si>
  <si>
    <t>Rats that eat the fruits and wild boar that eat the 60 new trees he planted on his kapling with 200 trees</t>
  </si>
  <si>
    <t>Wild boar, eats early planting. Therefore he put golfplaten around each tree, so as to protect the trees from rats and wild boar</t>
  </si>
  <si>
    <t>Rats, wild boar</t>
  </si>
  <si>
    <t>Wild boar, rats</t>
  </si>
  <si>
    <t>Wildboar, rats</t>
  </si>
  <si>
    <t>Wild boar eats small oil palms, of the tree is 2-3years old it is established and the tree is big enough</t>
  </si>
  <si>
    <t>rats and wild boar, does nothing</t>
  </si>
  <si>
    <t>Rats and wildboar (when he had small trees), they put wood around small trees to prevent from being eaten</t>
  </si>
  <si>
    <t>Rats (also in the house) and wild boar</t>
  </si>
  <si>
    <t>Rats, wild boar. Wild boar eats the small oil palm trees. Some chinese people from jambi hunt the boar to eat</t>
  </si>
  <si>
    <t>Sometimes wild boar, but no real problem</t>
  </si>
  <si>
    <t>Rats and wild boar, but doesn't do anyhting</t>
  </si>
  <si>
    <t>Rats eat FFBs and wild boar distrub young oil palm, but they don't do anything</t>
  </si>
  <si>
    <t>rats and wildboar (but now not anymore, oil palms are just old enough)</t>
  </si>
  <si>
    <t>Long time ago wild boar ate fruits, now only rats</t>
  </si>
  <si>
    <t>Wild boar, eats all fruits from small trees. He build a house in the field and made a construction with electricity nets, so to electricute the wild boar. They left them in the field</t>
  </si>
  <si>
    <t>Little problems with rats</t>
  </si>
  <si>
    <t>Wild boar, but does nothing</t>
  </si>
  <si>
    <t>Do you use chemical fertilizer? (If not, why not)</t>
  </si>
  <si>
    <t>If yes, which different fertilizers do you use? (ask next questions for all fertilizers)</t>
  </si>
  <si>
    <t>Phonska, Multiarabas (NPK), Dolomiet</t>
  </si>
  <si>
    <t>KCL, Urea, TSP, ZA, Dolomiet, Borat, Phonska</t>
  </si>
  <si>
    <t>Petroganic, Phonska, NPK, mix of TSP+Urea+KCl</t>
  </si>
  <si>
    <t>NPK, Phonska, dolomiet</t>
  </si>
  <si>
    <t>No, not yet</t>
  </si>
  <si>
    <t>Dolomiet (and urea 5 years ago, phonska, 3 years ago)</t>
  </si>
  <si>
    <t>Phonska (NPK), dolomiet, NPK, KCl, petroganik (he changes every time)</t>
  </si>
  <si>
    <t>Phonska, petroganic, dolomiet</t>
  </si>
  <si>
    <t>Urea, Phonska, Dolomiet, NPK</t>
  </si>
  <si>
    <t>Dolomiet, Phonska</t>
  </si>
  <si>
    <t>NPK mahkota, petroganic, phonska, urea, dolomiet, KCl</t>
  </si>
  <si>
    <t>Phonska and petroganic</t>
  </si>
  <si>
    <t>NPK-organic and adjinomoto together (he got this from internet)</t>
  </si>
  <si>
    <t>Urea, petroganic, TSP</t>
  </si>
  <si>
    <t>Dolomiet, phonska, petroganic</t>
  </si>
  <si>
    <t>NPK phonska subsidy, boron, petroganik</t>
  </si>
  <si>
    <t>Dolomiet (10sac/kapling)</t>
  </si>
  <si>
    <t>Phonska, dolomiet</t>
  </si>
  <si>
    <t>NPK (2006-2014, 3x)</t>
  </si>
  <si>
    <t>First he used urea, KCl and SP tiganam (3x/year, 2kg/tree), but then he started using NPK phonska 4 years ago</t>
  </si>
  <si>
    <t>Phonska, urea</t>
  </si>
  <si>
    <t>NPK-bas (15:15:25), phonska (15:15:15), KCl-mutiara, borat</t>
  </si>
  <si>
    <t>Dolomiet, ZA, TSP, Phonska, borat, kcl</t>
  </si>
  <si>
    <t>petroganic</t>
  </si>
  <si>
    <t>NPK Phonska, petroganic</t>
  </si>
  <si>
    <t>Dolomiet, TSP36, phonska, KCL-machota</t>
  </si>
  <si>
    <t>Phonska , dolomiet</t>
  </si>
  <si>
    <t>NPK Phonska, NPK Baas (15:15:15), borat</t>
  </si>
  <si>
    <t>Phonska, KCl, SP36, ZA</t>
  </si>
  <si>
    <t>Dolomiet, urea, phonska</t>
  </si>
  <si>
    <t>he could not find any subsidized Kcl, ZA or Sp36, in jambi only subsidized for annual crops, so he uses only phonska</t>
  </si>
  <si>
    <t>Phonska</t>
  </si>
  <si>
    <t>Phonska, NPK-Granular
He also applied a mix of left over coffee+indomilk (1 package)+water from washing the rice+2small bags of adjinamoto (fermented for 15days) --&gt; 20L for 18 trees. He tried this with chili and his yields were larger (he applied this 4months ago)</t>
  </si>
  <si>
    <t>Phonska (but for more then one year she did not apply anything)</t>
  </si>
  <si>
    <t>Where do you get these fertilizers from?</t>
  </si>
  <si>
    <t>agricultural shop in Jambi</t>
  </si>
  <si>
    <t>jambi</t>
  </si>
  <si>
    <t>Form Jambi</t>
  </si>
  <si>
    <t>Trader brings it from Jambi</t>
  </si>
  <si>
    <t>Shop in the village, Mr. Ibrahim</t>
  </si>
  <si>
    <t>From trader</t>
  </si>
  <si>
    <t>From trader, Hamsa</t>
  </si>
  <si>
    <t>from his fertilizer trader saipul in bangso village</t>
  </si>
  <si>
    <t>Nur, salesman in this area</t>
  </si>
  <si>
    <t>Trader</t>
  </si>
  <si>
    <t>Bangso village</t>
  </si>
  <si>
    <t>Pak wanto (he gets if from jambi)</t>
  </si>
  <si>
    <t>Borrows money and fertilizer form trader: hamsa</t>
  </si>
  <si>
    <t>From cooperative in Bangso</t>
  </si>
  <si>
    <t>From trader Washis</t>
  </si>
  <si>
    <t>from trader: apis</t>
  </si>
  <si>
    <t>Jambi or from salesman just at their door</t>
  </si>
  <si>
    <t>Trader in this village (selamat)</t>
  </si>
  <si>
    <t>Shop local</t>
  </si>
  <si>
    <t>Trader, selamat</t>
  </si>
  <si>
    <t>Selamat (her nephew)</t>
  </si>
  <si>
    <t>Which of these fertilizers is subsidized?</t>
  </si>
  <si>
    <t>All subsidized</t>
  </si>
  <si>
    <t>All</t>
  </si>
  <si>
    <t>NPK-phonska</t>
  </si>
  <si>
    <t>both, he always waits untill it is subsidized (so he waits sometimes for several months)</t>
  </si>
  <si>
    <t>Both</t>
  </si>
  <si>
    <t>None, he is waiting for it</t>
  </si>
  <si>
    <t>Yes, 160.000/50kg</t>
  </si>
  <si>
    <t>Are you willing/able to invest in buying more fertilizers?</t>
  </si>
  <si>
    <t>He is not able to invest in more</t>
  </si>
  <si>
    <t>They want to, but are not able</t>
  </si>
  <si>
    <t>Not able</t>
  </si>
  <si>
    <t>No, not able</t>
  </si>
  <si>
    <t>not able</t>
  </si>
  <si>
    <t>Not able (at all)</t>
  </si>
  <si>
    <t>Not willing</t>
  </si>
  <si>
    <t>Bought already</t>
  </si>
  <si>
    <t>How often do you apply fertilizer per year?</t>
  </si>
  <si>
    <t>How much is applied every time?</t>
  </si>
  <si>
    <t>resp. 3kg, 1kg, 5kg /tree</t>
  </si>
  <si>
    <t>KCL, Urea, TSP, ZA, Phonska: 2kg/tree
Dolomiet: 3kg/tree
Borat: 0,01kg/tree</t>
  </si>
  <si>
    <t>Petroganic: 2.5kg/tree
Phonska: 2.5kg/tree
NPK: 1.5kg/tree
Mix: only when money, so not often</t>
  </si>
  <si>
    <t>If they apply: NPK: 3kg/tree, Phonska: 3kg/tree, dolomiet: 3kg/tree</t>
  </si>
  <si>
    <t>11sac of dolomiet/kapling</t>
  </si>
  <si>
    <t xml:space="preserve">2.5ton/4kapling for all fertilizer </t>
  </si>
  <si>
    <t>Phonska: 3-4kg/tree, 
petroganic: 30sac of 50kg/kapling, 
dolomiet 5 kg/tree, 500kg/application</t>
  </si>
  <si>
    <t>Urea (1kg/tree), Phonska (2kg/tree), Dolomiet (1kg/tree), NPK (2kg/tree)</t>
  </si>
  <si>
    <t>Both 3-5kg/tree</t>
  </si>
  <si>
    <t>2.5kg/tree for Urea, Kcl, Phonska, and NPK, 5kg for dolomiet and petroganic</t>
  </si>
  <si>
    <t>for both 3kg/tree</t>
  </si>
  <si>
    <t xml:space="preserve">500kg NPK-organik/kapling + 13 kg adjinomoto/kapling </t>
  </si>
  <si>
    <t>Urea (2kg/tree), petroganic (3kg/tree), TSP (1kg/tree)</t>
  </si>
  <si>
    <t>Dolomiet (2kg/tree), phonska (1.5kg/tree), petroganic (2-2.5kg/tree)</t>
  </si>
  <si>
    <t>NPK phonska subsidy (3.5kg/tree), boron (10 kg/kapling), petroganik (4kg/tree)</t>
  </si>
  <si>
    <t>2kg/tree</t>
  </si>
  <si>
    <t>Phonska (2kg/tree), dolomiet (3-4kg/tree)</t>
  </si>
  <si>
    <t>22 trees--&gt; 10 kg</t>
  </si>
  <si>
    <t>2-3kg/tree</t>
  </si>
  <si>
    <t>Phonska (1.5kg/tree), urea (1kg/tree)</t>
  </si>
  <si>
    <t>NPK (1.5kg/tree), phonska (3kg/tree), Kcl (1.5-2 kg/tree) boron (4spoon/tree) (Boron: 8kg/kapling)</t>
  </si>
  <si>
    <t>minium 2kg/tree, max 5kg/tree for all</t>
  </si>
  <si>
    <t>petroganic (4kg/tree), phonska (2kg/tree)</t>
  </si>
  <si>
    <t>Dolomiet (13sac/kapling, 25kilo), TSP36 (unknown), phonska + KCL-machota (2kg/tree)</t>
  </si>
  <si>
    <t>1kg/tree (because not much money)</t>
  </si>
  <si>
    <t>1.5-2kg/tree, 1kg/tree, 2spoon/tree</t>
  </si>
  <si>
    <t>Mix: 3kg, (1kg of each), kcl: 1kg</t>
  </si>
  <si>
    <t>3kg/tree (all fertilizers 1kg)</t>
  </si>
  <si>
    <t>2kg/tree, 500kg/kapling</t>
  </si>
  <si>
    <t>Phonska and granular =1kg/tree</t>
  </si>
  <si>
    <t>10sac/kapling</t>
  </si>
  <si>
    <t>What are the costs per unit (bag of 50 kilo etc.)</t>
  </si>
  <si>
    <t>150.000/50kg, 500.000/50kg, 25.000/50kg</t>
  </si>
  <si>
    <t>Mix: 100.000/sac of 50 kg
NPK: 550.000 per sac of 50kg</t>
  </si>
  <si>
    <t>If they buy it: NPK, 20 sac, 1 sac=50kg = 3million
Phonska, 20sac, 1sac=50kg, 1 sac =150.000
Dolomiet: 20sac, 1 sac = 25.000</t>
  </si>
  <si>
    <t>35.000 per sac</t>
  </si>
  <si>
    <t>Phonska: 190.000/50kgbac</t>
  </si>
  <si>
    <t>Phonska: 150.000/50kg
Petroganic: 50.000/40kg
dolomiet: 40.000/50kg</t>
  </si>
  <si>
    <t>Urea (150.000/sac, 6sac/kap), Phonska (100.000/sac, 6sac/kap), Dolomiet (60.000/sac, 12 sac/kap), NPK (110.000/sac, 6 sac/kap)</t>
  </si>
  <si>
    <t>Dolomiet: 40.000/40kg sac, Phonska: 155.000/50kg sac</t>
  </si>
  <si>
    <t>Phonska: 150.000/50kgsac, 7 sac total, petroganic: 55.00040kg sac, 10sac total</t>
  </si>
  <si>
    <t>NPK-organic 250.000/50kg sac, adjinomoto (30.000/kg)</t>
  </si>
  <si>
    <t>Urea (105.000/50kg), petroganic (150.000/40kg), TSP (160.000/40kg)</t>
  </si>
  <si>
    <t>Dolomiet (40.000/50kg), phonska (150.000/50kg), petroganic (50.000/50kg (if not subsidized: 155.000/50kg))</t>
  </si>
  <si>
    <t>NPK phonska subsidy (150.000/50kg), boron (20.000/kg), petroganik (-)</t>
  </si>
  <si>
    <t>20.000/50kg</t>
  </si>
  <si>
    <t>Phonska (150.000/50kg), dolomiet (30.000/50kg)</t>
  </si>
  <si>
    <t>40.000/10kg</t>
  </si>
  <si>
    <t>Urea: 120.000/50kg, KCl: 325.000/50kg, SPtiganam(36): 130.000/50kg Phonska (subsidy): 150.000/50kg</t>
  </si>
  <si>
    <t>150.000/50kg (subsidized phonska), 100.000/50kg</t>
  </si>
  <si>
    <t>Boron: 360.000/25kg, NPK: 480.000/50kg, phonska: 155.000/50kg, Kcl : 260.000/50kg</t>
  </si>
  <si>
    <t>Dolomiet: 27.000-32.000/50kg, ZA: 130.000/50kg, TSP: 150.000/50kg, phonska: 130.000/50kg, Borat: 25.000/kg, KCl: 130.000/50kg (is fake kcl they say; it stinks like goat piss)</t>
  </si>
  <si>
    <t>In a good season he applies 3/4kg/tree, 50.000/40kg</t>
  </si>
  <si>
    <t>petroganic: 50.000/40kg, 150.000/50kg phonska</t>
  </si>
  <si>
    <t>160.000/50kg for phonska, 25.000/50kg dolomiet</t>
  </si>
  <si>
    <t>155.000/50kg, 445.000/50kg, 12-20.000/kg</t>
  </si>
  <si>
    <t>Phonska: 150.000/50kg, sp36: 130.000/50kg, ZA:90.000/50kg, kcl: 335.000/50kg</t>
  </si>
  <si>
    <t>Dolomiet: 30.000/50kg (jambi), 40.000/50kg(localshop), urea: 120.000/50kg, phonska: 140.000/50kg</t>
  </si>
  <si>
    <t>170.000/50kg</t>
  </si>
  <si>
    <t>granular: 280.000/50kg, phonska: 150.000/50kg</t>
  </si>
  <si>
    <t>160.000/50kg</t>
  </si>
  <si>
    <t>Which percentage of your land do you spray with fertilizers yourself (or any other member of your household)?</t>
  </si>
  <si>
    <t>How much do you spend (monthly/yearly) on fertilizer (Rp)?</t>
  </si>
  <si>
    <t>30 million, 15 million (7,5 kavling), 10 million</t>
  </si>
  <si>
    <t>goes via trader, does not know</t>
  </si>
  <si>
    <t>Phons: 150.000/sac --&gt; 20 sac of 50kg
Petroganic: 60.000/sac--&gt;22 sac of 40kg</t>
  </si>
  <si>
    <t>Phonska: 2mill, petroganic: 1.5mill, dolomiet 1.5Mill</t>
  </si>
  <si>
    <t>6sacs phonska/year, 800.000/year on dolomiet</t>
  </si>
  <si>
    <t>12mill/year</t>
  </si>
  <si>
    <t>150.000/kapling on labour</t>
  </si>
  <si>
    <t>9Mill/application</t>
  </si>
  <si>
    <t>1kapling=20sacs</t>
  </si>
  <si>
    <t>1 kap = 20 sac of mix</t>
  </si>
  <si>
    <t>10.000/sac</t>
  </si>
  <si>
    <t>Are there any other management practices you apply?</t>
  </si>
  <si>
    <t>If yes, which one(s)?</t>
  </si>
  <si>
    <t>saponet fertilizer for the leaves, powder of micro and macro molecules, 145.000/sac of 1 kg</t>
  </si>
  <si>
    <t>N0</t>
  </si>
  <si>
    <t>Monitoring: when he sees a female flower, he gives an extra treatment: he applies adjinomoto (2 hands per tree) and then 2 months later he gets male flowers</t>
  </si>
  <si>
    <t>If water is logging in his field, he makes small drainages in his field so the water goes away</t>
  </si>
  <si>
    <t>If the land is very low, he puts more soil on the land, this doesn't cost anything. If you would hire labour: 1.5m2 is 10.000</t>
  </si>
  <si>
    <t>They fix the road when necesasry</t>
  </si>
  <si>
    <t>He did in the past plough his field with a traktor</t>
  </si>
  <si>
    <t>Sometimes he puts more soil on his land</t>
  </si>
  <si>
    <t>Do you harvest yourself or do you hire harvesting teams?</t>
  </si>
  <si>
    <t>What are the costs of harvesting (ton FFB)?</t>
  </si>
  <si>
    <t>Teams, 150.000/ton</t>
  </si>
  <si>
    <t>harvesting teams, 120-150.000/ton</t>
  </si>
  <si>
    <t>His son, 200.000 per ton</t>
  </si>
  <si>
    <t>130.000/ton</t>
  </si>
  <si>
    <t>Themselves</t>
  </si>
  <si>
    <t>He + 2 workers, 125.000/ton</t>
  </si>
  <si>
    <t>Hiring, 100.000/ton</t>
  </si>
  <si>
    <t>2 workers, 130.000/ton</t>
  </si>
  <si>
    <t>Himself</t>
  </si>
  <si>
    <t>harvesting teams: 150.000/ton</t>
  </si>
  <si>
    <t>Son in law, he shares profit 50:50</t>
  </si>
  <si>
    <t>100% himself</t>
  </si>
  <si>
    <t>His father does</t>
  </si>
  <si>
    <t>Hiring (0.1 ton = 15.000)</t>
  </si>
  <si>
    <t>Hires, 125.000/ton</t>
  </si>
  <si>
    <t>Yes,</t>
  </si>
  <si>
    <t>Hires, 150.000/ton</t>
  </si>
  <si>
    <t>harvesting teams , 100.000/ton</t>
  </si>
  <si>
    <t>Hire, 110.000/ton</t>
  </si>
  <si>
    <t>They earn 150.000-200.000/ton (8x/2weeks)</t>
  </si>
  <si>
    <t>Hire, 130.000/ton</t>
  </si>
  <si>
    <t>Hires, 120.000/ton</t>
  </si>
  <si>
    <t>He gets 130.000/ton, checks if the fruits are red, then he harvests. If there are no loose fruits on the ground and the fruits are red, he still harvests.</t>
  </si>
  <si>
    <t>150.000/ton</t>
  </si>
  <si>
    <t>Which percentage of your land do you harvest yourself (or any other member of your household)?</t>
  </si>
  <si>
    <t>How often do you harvest?</t>
  </si>
  <si>
    <t>How long after you harvested you bring it to the mill?</t>
  </si>
  <si>
    <t>1x/two weeks</t>
  </si>
  <si>
    <t>1x/two weeks, same day</t>
  </si>
  <si>
    <t>1x/two weeks, trader comes immediately</t>
  </si>
  <si>
    <t>1x/two weeks, within 24 hours</t>
  </si>
  <si>
    <t>1x/two weeks, traders bring it in the afternoon after harvesting in the morning</t>
  </si>
  <si>
    <t>1x/two weeks, within 12 hours</t>
  </si>
  <si>
    <t>1x/two weeks, doesnt know</t>
  </si>
  <si>
    <t>1x/two weeks, directly</t>
  </si>
  <si>
    <t>He did not harvest yet, there were no fruits, field was from people in bangso (20mill he had to pay)</t>
  </si>
  <si>
    <t>1x/two weeks, after harvest, trader comes immediately</t>
  </si>
  <si>
    <t>1x/two weeks, they work as harvesters 2 weeks/month. Only the yellow colour determines if the fruits are good</t>
  </si>
  <si>
    <t>Per kapling he needs 2 days/month, so he is harvesting 8 days in a month</t>
  </si>
  <si>
    <t>How much do you harvest every time? (ton/harvest/kavling or Ha)</t>
  </si>
  <si>
    <t>Maximum (ton/hectare/month)</t>
  </si>
  <si>
    <t>1.5</t>
  </si>
  <si>
    <t>Months maximum</t>
  </si>
  <si>
    <t>minimum (ton/hectare/month)</t>
  </si>
  <si>
    <t>0.75</t>
  </si>
  <si>
    <t>months minimum</t>
  </si>
  <si>
    <t>What is your average yearly production? (per hectare)</t>
  </si>
  <si>
    <t>What do you do with the empty fresh fruit bunches?</t>
  </si>
  <si>
    <t>How much does it cost to load the FFB in the truck?</t>
  </si>
  <si>
    <t>puts around the tree</t>
  </si>
  <si>
    <t>Sometimes under the treem sometimes not</t>
  </si>
  <si>
    <t>In the field, they don't know, trader pays for the loading</t>
  </si>
  <si>
    <t>Nothing, don't know</t>
  </si>
  <si>
    <t>Throws back in the field</t>
  </si>
  <si>
    <t>Around the field</t>
  </si>
  <si>
    <t>Throws it in the field, 40.000/tom</t>
  </si>
  <si>
    <t>throws them near the trees, 40.000/ton</t>
  </si>
  <si>
    <t>Leave it in the field, close to the trees</t>
  </si>
  <si>
    <t>Sometimes burn, sometimes keep around the tree, loading and weighing is done for 50.000/ton</t>
  </si>
  <si>
    <t>Around the tree</t>
  </si>
  <si>
    <t>Throws it in the field</t>
  </si>
  <si>
    <t>Nothing (not in his field)</t>
  </si>
  <si>
    <t>Around the trees (to make compost)</t>
  </si>
  <si>
    <t>They throw it back in the field</t>
  </si>
  <si>
    <t>Throws in the field or they cook it (joke)</t>
  </si>
  <si>
    <t>He leaves it in the field</t>
  </si>
  <si>
    <t>Throws it all-in the field</t>
  </si>
  <si>
    <t>Brings to house and burns in presence of the goats, so they are less annoyed by the mosquitoes</t>
  </si>
  <si>
    <t>They get 35.000/ton for loading</t>
  </si>
  <si>
    <t>Leaves it in the field</t>
  </si>
  <si>
    <t>Collected togethees with the leaves</t>
  </si>
  <si>
    <t>leaves it in the field</t>
  </si>
  <si>
    <t>Throws in the field</t>
  </si>
  <si>
    <t>Not in the field</t>
  </si>
  <si>
    <t>Throws it in his field, he can not sell them</t>
  </si>
  <si>
    <t>In the field</t>
  </si>
  <si>
    <t>How do you get your harvest at the mill?</t>
  </si>
  <si>
    <t>Do you sell your bunches to a trader or directly to the mill?</t>
  </si>
  <si>
    <t>Sells to a trader</t>
  </si>
  <si>
    <t>by trader, hamsa, henri saptrompo (his brother in law and brother)</t>
  </si>
  <si>
    <t>Via a trader</t>
  </si>
  <si>
    <t>To a trader</t>
  </si>
  <si>
    <t>Hires a car and brings himself, he doesn't want to sell to a trader. He is the head of 13 farmers, from which he brings the FFB to the mill. The money he earns with that he uses for making the roads better</t>
  </si>
  <si>
    <t>He himself, mill is called Palma</t>
  </si>
  <si>
    <t>trader</t>
  </si>
  <si>
    <t>Hamsa, trader</t>
  </si>
  <si>
    <t>He rentsa truck (sometimes together with the yields from other family</t>
  </si>
  <si>
    <t>Trader from Bangso (man dajuti)</t>
  </si>
  <si>
    <t xml:space="preserve">Trader </t>
  </si>
  <si>
    <t>His trader, his son</t>
  </si>
  <si>
    <t>Trader obir</t>
  </si>
  <si>
    <t>Trader, obir</t>
  </si>
  <si>
    <t>Traders, but he doesn't no whom, that's not his business</t>
  </si>
  <si>
    <t>Trader from bangso, sajutin</t>
  </si>
  <si>
    <t xml:space="preserve">Trader, Hamsa </t>
  </si>
  <si>
    <t>Trader selamat</t>
  </si>
  <si>
    <t>If with a trader, how is your relation to this trader?</t>
  </si>
  <si>
    <t>Has a good relation</t>
  </si>
  <si>
    <t>family</t>
  </si>
  <si>
    <t>Good relation</t>
  </si>
  <si>
    <t>Grandchild is trader</t>
  </si>
  <si>
    <t>Oebeer, good relation</t>
  </si>
  <si>
    <t>good relation, is the neighbour</t>
  </si>
  <si>
    <t>Neighbour, but also family (also from Pak Warsan, pak sandik is son in law)</t>
  </si>
  <si>
    <t>Trader, good relation, someone from Jambi</t>
  </si>
  <si>
    <t>A friend, slamet, good relation</t>
  </si>
  <si>
    <t>The neigbour: waskim</t>
  </si>
  <si>
    <t>Trader: hubir hermansu</t>
  </si>
  <si>
    <t>Palma does good weighing</t>
  </si>
  <si>
    <t>Neighbour: hamza/hambia (henri, son op pak khusni)</t>
  </si>
  <si>
    <t>is just the neighbour</t>
  </si>
  <si>
    <t>Friends, Obir and Apis</t>
  </si>
  <si>
    <t>Neighbour</t>
  </si>
  <si>
    <t>Hamsa, just the neighbour</t>
  </si>
  <si>
    <t>friend</t>
  </si>
  <si>
    <t>neighbour Hamsa</t>
  </si>
  <si>
    <t>All different traders</t>
  </si>
  <si>
    <t>Obir hermansa (1 kap) and yuhaidin (1kap) (he gets the same price)</t>
  </si>
  <si>
    <t>Neigbour</t>
  </si>
  <si>
    <t>apis is family</t>
  </si>
  <si>
    <t>neighbour</t>
  </si>
  <si>
    <t>Brother in law</t>
  </si>
  <si>
    <t>Friend from Bangso (tukiman, apparently selamats brother?)</t>
  </si>
  <si>
    <t>Good</t>
  </si>
  <si>
    <t>is son in law of khusni, khusni is uncle purwanto</t>
  </si>
  <si>
    <t>son of her brother</t>
  </si>
  <si>
    <t xml:space="preserve">Do you have a choice in where you sell your bunches? </t>
  </si>
  <si>
    <t>No, because he also borrows money and fertilizer from him</t>
  </si>
  <si>
    <t>No, he feels obliged to sell to his trader</t>
  </si>
  <si>
    <t>If another trader or buyer offers a higher price, do you accept?</t>
  </si>
  <si>
    <t>No, stays at the same trader</t>
  </si>
  <si>
    <t>He doesn't because he also gets fertilizer from his trader</t>
  </si>
  <si>
    <t>Stays with the same trader</t>
  </si>
  <si>
    <t>No, because sometimes he needs money from them</t>
  </si>
  <si>
    <t>No, he is part of a group with the trader washis. This trader fixes the road from money that he earns with the trading of in total 17farmers (average is 2kap/farmer)</t>
  </si>
  <si>
    <t>No, money is borrowed from obir</t>
  </si>
  <si>
    <t>What price do you get for the bunches? How much does that fluctuate?</t>
  </si>
  <si>
    <t>1,6 Million/ton</t>
  </si>
  <si>
    <t>1.56 (max:1.85, min:1.2)</t>
  </si>
  <si>
    <t>1.5Million/ton</t>
  </si>
  <si>
    <t>1.57Mill/ton, but does fluctuate</t>
  </si>
  <si>
    <t>15500/kilo</t>
  </si>
  <si>
    <t>1.55 Million/ton</t>
  </si>
  <si>
    <t>1.7 Mill/ton (but fluctuates)</t>
  </si>
  <si>
    <t>1.55 Mill/ton (Max: 1.9, Min: 0.3Mill/ton (1x/year)</t>
  </si>
  <si>
    <t>1,5 Mill/ton (Min: 0.4, Max 1.8)</t>
  </si>
  <si>
    <t>1.55Mill/ton (average: 1 mill, 0.3 min, 1.8 max)</t>
  </si>
  <si>
    <t>1.820/ton (min:0.9, max 2.040)</t>
  </si>
  <si>
    <t>1,58Mill/ton (min 0.6, max 1.9)</t>
  </si>
  <si>
    <t>1,820/ton, (he buys it for 1,555)</t>
  </si>
  <si>
    <t>1.5Mill/ton (Min: 0.4/ton, max:1.8/ton)</t>
  </si>
  <si>
    <t>1.55mill/ton (0.3-1.82)</t>
  </si>
  <si>
    <t>1.55/ton</t>
  </si>
  <si>
    <t>1.5Mill/ton</t>
  </si>
  <si>
    <t>1.5 Mill/ton</t>
  </si>
  <si>
    <t>1.87 mill/ton (mill: palma) (2mill-0,75mill)</t>
  </si>
  <si>
    <t>1.59/ton (max 1.8,  min 0.4)</t>
  </si>
  <si>
    <t>1.65/ton</t>
  </si>
  <si>
    <t>1.56Mill/ton</t>
  </si>
  <si>
    <t>1.57mill/ton</t>
  </si>
  <si>
    <t>1.5mill/ton (1.7max, 0.3-0.4)</t>
  </si>
  <si>
    <t>1.525 mill/ton</t>
  </si>
  <si>
    <t>1.54mill/ton</t>
  </si>
  <si>
    <t>1.53mill/ton (min 1.53, max1.78)</t>
  </si>
  <si>
    <t>1.55/ton (0.5-2.0mill)</t>
  </si>
  <si>
    <t>1.56/ton</t>
  </si>
  <si>
    <t>1.59mill/ton</t>
  </si>
  <si>
    <t>1.55mill/ton</t>
  </si>
  <si>
    <t>1.5-1.6mill/ton</t>
  </si>
  <si>
    <t>1.5mill/ton</t>
  </si>
  <si>
    <t>What price do you get at the mill or what is the government price (published in the papers)?</t>
  </si>
  <si>
    <t>He doesn't know</t>
  </si>
  <si>
    <t>They don't know</t>
  </si>
  <si>
    <t>Mill price is 1.8, but he sells to a trader because his own production is to low to go to the mill himself and he has no money to start as a trader</t>
  </si>
  <si>
    <t>Mill price: 1.8, but he doesn't go himself because his production is too low</t>
  </si>
  <si>
    <t>1,820/ton</t>
  </si>
  <si>
    <t>Mill: 1.83</t>
  </si>
  <si>
    <t>Government price is 100.000 more or less per ton</t>
  </si>
  <si>
    <t>doesn;t know</t>
  </si>
  <si>
    <t>Doesn't know, trader just gives this price, long time ago the traders were not honest they weighted 1.7ton while it was 2.0ton</t>
  </si>
  <si>
    <t>Doesn't know (while his son lives next door and is his trader)</t>
  </si>
  <si>
    <t>unkown</t>
  </si>
  <si>
    <t>unknown</t>
  </si>
  <si>
    <t>Unknown</t>
  </si>
  <si>
    <t>When do you get your money for the FFB? Immediately from the trader or the mill? Or after how long?</t>
  </si>
  <si>
    <t>Gets it immediately</t>
  </si>
  <si>
    <t>when trader comes back from the mill</t>
  </si>
  <si>
    <t>Immediately</t>
  </si>
  <si>
    <t>Directly</t>
  </si>
  <si>
    <t>Sometimes immediately, sometimes after the trader comes back from the mill</t>
  </si>
  <si>
    <t>When trader comes back from the mill</t>
  </si>
  <si>
    <t>Immediatley</t>
  </si>
  <si>
    <t>Sometimes he pays immediately, when there is a hgh production, he pays later, because the weighing takes more time and sometimes when its already dark: he then pays when coming back from the mill</t>
  </si>
  <si>
    <t>After trader comes back</t>
  </si>
  <si>
    <t>After trader comes back from the mill</t>
  </si>
  <si>
    <t>immediately</t>
  </si>
  <si>
    <t>After he comes back from the mill (sometimes only after 2 days)</t>
  </si>
  <si>
    <t>After the trader comes back from the mill</t>
  </si>
  <si>
    <t>If the traders do not have that much money, money is given after they come back from the mill. Most of the time immediately</t>
  </si>
  <si>
    <t>After the mill</t>
  </si>
  <si>
    <t>After he comes back from the mill</t>
  </si>
  <si>
    <t>2 days after or immediately</t>
  </si>
  <si>
    <t>Immediately, money for working he gets every month, afterwards, based on the practices that they did (tons harvested etc)</t>
  </si>
  <si>
    <t>When Hamsa comes back from the mill (sometimes 2 days)</t>
  </si>
  <si>
    <t>After selamat comes back</t>
  </si>
  <si>
    <t>Is the mill obliged to buy your fresh fruit bunches?</t>
  </si>
  <si>
    <t>he can choose</t>
  </si>
  <si>
    <t>First he traded with Hamsa. But weighing was not good and also other farmers changed so he stopped selling to Hamsa. Hartono told him he did not want his fruits anymore (and he still doesn't know why not)</t>
  </si>
  <si>
    <t>How is you relation to the people of the mill?</t>
  </si>
  <si>
    <t>What kind of problems do you have with people from the mill?</t>
  </si>
  <si>
    <t>Good, no problems</t>
  </si>
  <si>
    <t>Good, but sometimes they don't accept all, but he doesn't know why, he thinks all the fruits are good</t>
  </si>
  <si>
    <t>The truck drivers have a relation with the mill, he doens't know, a: they always buy all</t>
  </si>
  <si>
    <t>Do you think your oil palm production is high, average or low?</t>
  </si>
  <si>
    <t>High</t>
  </si>
  <si>
    <t>average</t>
  </si>
  <si>
    <t>Palms have different ages, so standard</t>
  </si>
  <si>
    <t>Average</t>
  </si>
  <si>
    <t>Low</t>
  </si>
  <si>
    <t>low</t>
  </si>
  <si>
    <t>High, compared to plantations from the government low</t>
  </si>
  <si>
    <t>Standard</t>
  </si>
  <si>
    <t>He thinks low, but other farmers say high</t>
  </si>
  <si>
    <t>standard</t>
  </si>
  <si>
    <t>Cannot see, because he has only 33 trees</t>
  </si>
  <si>
    <t>Do you think you can increase your oil palm production?</t>
  </si>
  <si>
    <t>Yes, but he has not money to do so</t>
  </si>
  <si>
    <t>Yes, more fertilizer</t>
  </si>
  <si>
    <t>Yes, but he needs more money for that</t>
  </si>
  <si>
    <t>Yes, but no money</t>
  </si>
  <si>
    <t>yes, more fertilizer</t>
  </si>
  <si>
    <t>Yes, that depends on the management of the field</t>
  </si>
  <si>
    <t>Yes, applying more fertilizer (what he did in the past)</t>
  </si>
  <si>
    <t>Yes, but he has not enough money for fertilizers</t>
  </si>
  <si>
    <t>He applies 7kg fertilizer in total but knows that if you apply more, you can get higher yields</t>
  </si>
  <si>
    <t>Yes. He knows the government applies 11kg/tree</t>
  </si>
  <si>
    <t>Yes, by applying more fertilizer</t>
  </si>
  <si>
    <t>Yes, better their management practices</t>
  </si>
  <si>
    <t>yes, if more fertilizer is applied</t>
  </si>
  <si>
    <t>Yes, if more money, more fertilizer</t>
  </si>
  <si>
    <t>Yesm by using the traktor more often, to get more air in the soil</t>
  </si>
  <si>
    <t xml:space="preserve">What are the constraints for production intensification? </t>
  </si>
  <si>
    <t>Regarding plant management</t>
  </si>
  <si>
    <t>Not enough fertilizer because that is expensive</t>
  </si>
  <si>
    <t>Money, no fertilizer</t>
  </si>
  <si>
    <t>Doesnt know</t>
  </si>
  <si>
    <t>Money is not sufficient</t>
  </si>
  <si>
    <t>Money</t>
  </si>
  <si>
    <t>Money, money, money</t>
  </si>
  <si>
    <t>Depends on fertilizer</t>
  </si>
  <si>
    <t>Because of the flood, more fertilizers are needed because the flood removes all fertilizer</t>
  </si>
  <si>
    <t>lack of fertilizers and money to buy them</t>
  </si>
  <si>
    <t>Fertilizer is not applied enough</t>
  </si>
  <si>
    <t>not enough money to apply fertilizer and drainage not well managed</t>
  </si>
  <si>
    <t>Money and the flood makes managing very difficult</t>
  </si>
  <si>
    <t>Monet; to apply enough and more fertilizer</t>
  </si>
  <si>
    <t>Money to buy fertilizer</t>
  </si>
  <si>
    <t>flood</t>
  </si>
  <si>
    <t>Money. If he has money, fertilizers are not subsidized, and if he doesn't have money, fertilizers are subsidized but he can not buy them</t>
  </si>
  <si>
    <t>Doesn't know: practices only from 'hearing saying'</t>
  </si>
  <si>
    <t>Still young oil palm, so with age, more fruits</t>
  </si>
  <si>
    <t>the price of oil palm is very fluctuative. When productin is high, price is low = big problem!</t>
  </si>
  <si>
    <t>Traktor and fertilizer not present in subsidized form</t>
  </si>
  <si>
    <t>Male flower do not make any fruits</t>
  </si>
  <si>
    <t>Regarding harvesting</t>
  </si>
  <si>
    <t>Rain makes it difficult to harvest</t>
  </si>
  <si>
    <t>High trees</t>
  </si>
  <si>
    <t>sometimes no labour available</t>
  </si>
  <si>
    <t>Problem is about FFBs in the mill; other country didn't want to take oil palm from indonesia</t>
  </si>
  <si>
    <t>Flood, harvesting is difficult</t>
  </si>
  <si>
    <t>When flood, difficult when FFBs fall in the water, sometimes they have to leave the fruits in the water</t>
  </si>
  <si>
    <t>If trees are high, it gets really difficult to harvest them</t>
  </si>
  <si>
    <t>Regarding transport</t>
  </si>
  <si>
    <t>when raining, pickup gets difficult</t>
  </si>
  <si>
    <t>bad roads, because of rain</t>
  </si>
  <si>
    <t>Rain makes it difficult to transport</t>
  </si>
  <si>
    <t>Transport costs are higher when it rains (it doubles)</t>
  </si>
  <si>
    <t>bad roads, higher costs</t>
  </si>
  <si>
    <t>Rain makes the road very difficult to drive on</t>
  </si>
  <si>
    <t>Rain breakes the road, much harder to collect FFBs</t>
  </si>
  <si>
    <t>When it rains, the roads are broken and slipery, FFBs are difficult to bring to the mill</t>
  </si>
  <si>
    <t>When it's raining it gets really difficult to pick up the FFBs from the field</t>
  </si>
  <si>
    <t>if the road is broken he must pay more to get his FFBs at the mill</t>
  </si>
  <si>
    <t>If raining, FFBs are hard to collect from the field (other people give their workers then 200.000/ton)</t>
  </si>
  <si>
    <t>If it rains, its expensive because he has to higher new workers to get the FFBs out of the field (150.000/ton)</t>
  </si>
  <si>
    <t>Rain makes things difficult</t>
  </si>
  <si>
    <t>Traders want to pick up the fruits from the roadside, so he needs to pay for another worker to bring the FFBs to the road</t>
  </si>
  <si>
    <t>Flood gives problems</t>
  </si>
  <si>
    <t>Due to rain the transport gets really difficult</t>
  </si>
  <si>
    <t>If it rains he cannot go to the field</t>
  </si>
  <si>
    <t>Rain is always a problem</t>
  </si>
  <si>
    <t>Rain, motor is difficult to drive</t>
  </si>
  <si>
    <t xml:space="preserve">Did you receive any help/information or training from an external party on how to manage your oil palm? </t>
  </si>
  <si>
    <t>If yes, from whom? How often, When?</t>
  </si>
  <si>
    <t>Yes, form cultivating government, long time ago, just once</t>
  </si>
  <si>
    <t xml:space="preserve">Yes, from government of agriculture, once, two years ago, person came to the village and it was free. </t>
  </si>
  <si>
    <t>Yes, he went to jambi to an agricultural officer, once, long time ago</t>
  </si>
  <si>
    <t>Never</t>
  </si>
  <si>
    <t>A lecturer from jambi university last year, talking about organic fertilizers</t>
  </si>
  <si>
    <t>Yes, during his work in the mill; he was planting the new oil palms in farmers fields and he has a book about oil palm</t>
  </si>
  <si>
    <t>No, just by thinking he does what he does, and he puts fertilizer only a little, because he has no more money to buy more</t>
  </si>
  <si>
    <t>No, he just asks other people (like everyone does)</t>
  </si>
  <si>
    <t>He worked before in the mill and has the knowledge he has from the mill. He was managing the roads and transport for the mill</t>
  </si>
  <si>
    <t>Are you planning to expand your oil palm plantations to other areas in the next year?</t>
  </si>
  <si>
    <t>If yes, on which land?</t>
  </si>
  <si>
    <t>Yes, he owns 1/4 Ha</t>
  </si>
  <si>
    <t>They want to, but have no money</t>
  </si>
  <si>
    <t>Yes, on his non-cultivated land</t>
  </si>
  <si>
    <t>In his daughters land (3ha)</t>
  </si>
  <si>
    <t>No, but wants to plant on the field of his son</t>
  </si>
  <si>
    <t>Yes, he bought a field, which he will replant from his own savings</t>
  </si>
  <si>
    <t xml:space="preserve">He just did it </t>
  </si>
  <si>
    <t>He is doing it now</t>
  </si>
  <si>
    <t>He is now doing that</t>
  </si>
  <si>
    <t xml:space="preserve">Yes </t>
  </si>
  <si>
    <t>Yes, he has empty land, 5kapling</t>
  </si>
  <si>
    <t>Yes, he wants to plant new seeds</t>
  </si>
  <si>
    <t>yes, but she needs money to replant</t>
  </si>
  <si>
    <t>Yes asap</t>
  </si>
  <si>
    <t>Are you planning to expand your oil palm plantations to other areas in the next ten years?</t>
  </si>
  <si>
    <t>Maybe</t>
  </si>
  <si>
    <t>Yes, planning to buy more land</t>
  </si>
  <si>
    <t>Yes, he wants to buy more land, but he cannot do it himself, because he is getting to old</t>
  </si>
  <si>
    <t>Yes, wants to buy more land</t>
  </si>
  <si>
    <t>Yes, if they don't die</t>
  </si>
  <si>
    <t>Inshallah</t>
  </si>
  <si>
    <t>Depends on money earned</t>
  </si>
  <si>
    <t>Wants to…</t>
  </si>
  <si>
    <t>yes, he wants to replant more</t>
  </si>
  <si>
    <t>Yes, he wants to buy new land</t>
  </si>
  <si>
    <t>He wants to buy new fields to grow 'Jabon', a certain tree grown for their wood, for furniture</t>
  </si>
  <si>
    <t>Maybe in 10 years he is dead</t>
  </si>
  <si>
    <t>Probably</t>
  </si>
  <si>
    <t>Yes, by buying new land (25Mill/ empty kapling)</t>
  </si>
  <si>
    <t>Yes, buy more land</t>
  </si>
  <si>
    <t>Yes, if they have money, he wants to buy new land</t>
  </si>
  <si>
    <t>yes, but no money</t>
  </si>
  <si>
    <t>Yes, but difficult to find new fields in this area</t>
  </si>
  <si>
    <t>Maybe, buy more land</t>
  </si>
  <si>
    <t>If they can buy land</t>
  </si>
  <si>
    <t>They just want to keep the fields they have</t>
  </si>
  <si>
    <t>Save money first</t>
  </si>
  <si>
    <t>They want to, but no money</t>
  </si>
  <si>
    <t>Yes, if money he wants to buy more land</t>
  </si>
  <si>
    <t>If they live long</t>
  </si>
  <si>
    <t>if money</t>
  </si>
  <si>
    <t>Wants to buy more land</t>
  </si>
  <si>
    <t>Only if more money</t>
  </si>
  <si>
    <t>Yes, buy new land</t>
  </si>
  <si>
    <t>Income and costs</t>
  </si>
  <si>
    <t>What is the main income source of your family?</t>
  </si>
  <si>
    <t>Being a worker</t>
  </si>
  <si>
    <t>Oil palm and rubber</t>
  </si>
  <si>
    <t>Being a worker and chili</t>
  </si>
  <si>
    <t>Being a driver</t>
  </si>
  <si>
    <t>Arican nut</t>
  </si>
  <si>
    <t>Teacher + PPL</t>
  </si>
  <si>
    <t>Carpenter</t>
  </si>
  <si>
    <t>Selling vegetables</t>
  </si>
  <si>
    <t>What is the average monthly income of the household?</t>
  </si>
  <si>
    <t>Is this more or less the same every month?</t>
  </si>
  <si>
    <t>Too low to be polite to ask</t>
  </si>
  <si>
    <t>3.5</t>
  </si>
  <si>
    <t>If not, what is the maximum amount and for how many months? And what is the minimum amount and for how many months?</t>
  </si>
  <si>
    <t>Max: 80million, Min: 20Million</t>
  </si>
  <si>
    <t>12millon (3-4months), 7million (3months)</t>
  </si>
  <si>
    <t>Max; 6Million, min; 1.7 million (0.9ton)</t>
  </si>
  <si>
    <t>Min 2, max 3.5 million</t>
  </si>
  <si>
    <t>Min: 1 mill/month, Max: 3 mill/month</t>
  </si>
  <si>
    <t>4Mill/month = max for 6 months, min: 2 mill for 6 months</t>
  </si>
  <si>
    <t>Max 3mill, min1.5 mill</t>
  </si>
  <si>
    <t>Min. 2 mill/month, max 8mill/month</t>
  </si>
  <si>
    <t>min:1.5mill max, 5-6mill</t>
  </si>
  <si>
    <t>Min 10 mill, max 15-17 Mill</t>
  </si>
  <si>
    <t>Min 1.5, max 4mill/month</t>
  </si>
  <si>
    <t>Min: 2 Mill, max: 8 mill</t>
  </si>
  <si>
    <t>min 1.5mill, max 2mill</t>
  </si>
  <si>
    <t>Min 10mill, max 20mill</t>
  </si>
  <si>
    <t>(min 10, 3 months, average 15mill, max 22, 3 months)</t>
  </si>
  <si>
    <t>max 4 mill, min 1 mill</t>
  </si>
  <si>
    <t>(min 1.5mill, average 2mill)</t>
  </si>
  <si>
    <t>5 mill is average</t>
  </si>
  <si>
    <t>2 mill, 4 months, 3mill, 2months</t>
  </si>
  <si>
    <t>Min 10, max 12mill</t>
  </si>
  <si>
    <t>1.5mill min, 2mill max</t>
  </si>
  <si>
    <t>min 1mill, max 3 mill</t>
  </si>
  <si>
    <t>7mill (3-4months), 2 mill (1xharvest) (all/harvst)</t>
  </si>
  <si>
    <t>added later</t>
  </si>
  <si>
    <t>What is the average monthly income of the household from Off-farm work BUT has something to do with oil palm?</t>
  </si>
  <si>
    <t>What is the average monthly income of the household from Off-farm work?</t>
  </si>
  <si>
    <t>30Million</t>
  </si>
  <si>
    <t>works for no money, gets food/land</t>
  </si>
  <si>
    <t>None (sometimes they sell goats)</t>
  </si>
  <si>
    <t>a worker, 1.5-2 Mill/month</t>
  </si>
  <si>
    <t>1-4 mill</t>
  </si>
  <si>
    <t>Doesn't know for trading (around 50.000/ton)</t>
  </si>
  <si>
    <t>2mill</t>
  </si>
  <si>
    <t>Min 1.5 max 2Mill (around 150.000-200.000/day that he works)</t>
  </si>
  <si>
    <t>7-8 Mill</t>
  </si>
  <si>
    <t>1-2 Mill</t>
  </si>
  <si>
    <t>2Mill/month</t>
  </si>
  <si>
    <t>5Mill</t>
  </si>
  <si>
    <t>0.7mill</t>
  </si>
  <si>
    <t>1mill</t>
  </si>
  <si>
    <t>1.5mill (he works 20days per month)</t>
  </si>
  <si>
    <t>Selling vegetables, 3.5 mill per month</t>
  </si>
  <si>
    <t>What is the available monthly or yearly income from remittances?</t>
  </si>
  <si>
    <t>Son sends money (2-5 million) mostly around ramadan, very irregualar, unclear how often</t>
  </si>
  <si>
    <t>Nonee</t>
  </si>
  <si>
    <t>He sends money to his brother for the kapling he manages</t>
  </si>
  <si>
    <t>None, but they have 3 daugthers living nearby with their own families and they support their parents by giving bags with rice and other food, so they can survive</t>
  </si>
  <si>
    <t>What is the average monthly income of the household, from oil palm production?</t>
  </si>
  <si>
    <t>If not, what is the maximum amount and for how many months did it last? And what is the minimum amount and for how many months did it last?</t>
  </si>
  <si>
    <t>max 3/month, min 1.8/month</t>
  </si>
  <si>
    <t>Min 1mill, max 2.5 mill</t>
  </si>
  <si>
    <t>min 0.7 (8months) max 1.5/month for two months</t>
  </si>
  <si>
    <t>Min: 0.75, max 1.5Mill</t>
  </si>
  <si>
    <t>min 7, max 15</t>
  </si>
  <si>
    <t>min 10mill (5months), max 20mill (6 months)</t>
  </si>
  <si>
    <t>Max 3 mill (2 months), min 1.5mill (6 months)</t>
  </si>
  <si>
    <t>min 0.6 mill</t>
  </si>
  <si>
    <t>For which expenditure do you use the money gained with oil palm?</t>
  </si>
  <si>
    <t>New fields, savings or for his health</t>
  </si>
  <si>
    <t>replanting his fields, edication</t>
  </si>
  <si>
    <t>Living</t>
  </si>
  <si>
    <t>For pocket money for his child</t>
  </si>
  <si>
    <t>living</t>
  </si>
  <si>
    <t>Living/buying new land</t>
  </si>
  <si>
    <t>Living/building a house</t>
  </si>
  <si>
    <t>Childrens education and saving</t>
  </si>
  <si>
    <t>For building his house, manage oil palm and living or buy a car</t>
  </si>
  <si>
    <t>Living and all the rest</t>
  </si>
  <si>
    <t>fertilizer</t>
  </si>
  <si>
    <t>What is the average weekly/monthly income of the household, from rubber?</t>
  </si>
  <si>
    <t>Dry season: rubber, wet season: not much rubber. The rubber doesn't get fertilizer but are weeded together with the oil palm. No other management practices are applied. Rubber is collected every day, in total they get 100kg per month.  Price is now 6000/kg, but they did not sell the past 5 months</t>
  </si>
  <si>
    <t>For which expenditure do you use the money gained with rubber?</t>
  </si>
  <si>
    <t>Do you produce staple food on the farm for subsistence? (Do you have a homegarden)</t>
  </si>
  <si>
    <t>What is the percentage of the total household needs of staple food covered by this production?</t>
  </si>
  <si>
    <t>Cacao, durian, doekoe, pinang</t>
  </si>
  <si>
    <t>Fruits</t>
  </si>
  <si>
    <t>casava, banana (5%)</t>
  </si>
  <si>
    <t>Long bean, just started growing them</t>
  </si>
  <si>
    <t>Yes, as intercrop with the oil palm</t>
  </si>
  <si>
    <t>banana, cacao (he sells only if he had to harvest a lot)</t>
  </si>
  <si>
    <t>Casava (but all eaten by wild boar)</t>
  </si>
  <si>
    <t>Only chili. It takes 6 months before one can harvest chili. In these 6 months they buy the chili. After he harvest every day (1/4 hectare), 0.1 ton every harvest. He sells it  for 10-50.000/kg</t>
  </si>
  <si>
    <t>Banana, cacao</t>
  </si>
  <si>
    <t>coconut, cacao</t>
  </si>
  <si>
    <t>Soybean and casava</t>
  </si>
  <si>
    <t>Doekoe does not give fruits every year --&gt; no income from it. Cacao is still to small</t>
  </si>
  <si>
    <t>casava and banana, not much</t>
  </si>
  <si>
    <t>Only spices</t>
  </si>
  <si>
    <t>Cucumber chili and longbean</t>
  </si>
  <si>
    <t>All vegetables from own field (they only buy tofu, tempe and vegetable oil from the shop)</t>
  </si>
  <si>
    <t>Yes, he borrows land in blok a, where he grows tomato, chili and paré</t>
  </si>
  <si>
    <t>They borrow land from people from Jambi, cultivate chilil, long bean, peanut and green bean</t>
  </si>
  <si>
    <t>3 Trees with chili</t>
  </si>
  <si>
    <t>Yes, part of what they grow</t>
  </si>
  <si>
    <t>Do you have any other annual income from a different crop than Oil palm or rubber?</t>
  </si>
  <si>
    <t>If yes, which crop and how much?</t>
  </si>
  <si>
    <t>Doekoe, doesnt know</t>
  </si>
  <si>
    <t>They don't know the numbers, but they sell doekoe</t>
  </si>
  <si>
    <t>Not really</t>
  </si>
  <si>
    <t>Arican nut --&gt; 300.000/month</t>
  </si>
  <si>
    <t>Chili, 12.000-50.000/kilo (every 5 days; 60 kilo for 4-6 months)</t>
  </si>
  <si>
    <t>Yes, income is 30.000-50.000/month</t>
  </si>
  <si>
    <t>yes (see A3)</t>
  </si>
  <si>
    <t>Yes vegetables (3.5mill per month)</t>
  </si>
  <si>
    <t>What are the average weekly/monthly/yearly costs of the household…</t>
  </si>
  <si>
    <t>Spend on living? (Monthly)</t>
  </si>
  <si>
    <t>Health care (of the household)? (yearly)</t>
  </si>
  <si>
    <t xml:space="preserve">For the sigarets (Monthly) </t>
  </si>
  <si>
    <t>For fuel</t>
  </si>
  <si>
    <t>For food and drinking water? (Monthly)</t>
  </si>
  <si>
    <t>For electricity? (Monthly)</t>
  </si>
  <si>
    <t>For childrens education? (Monthly/yearly)</t>
  </si>
  <si>
    <t>How much do you save yearly (Rp)?</t>
  </si>
  <si>
    <t>How do you invest your savings?</t>
  </si>
  <si>
    <t>Doesnt want to tell</t>
  </si>
  <si>
    <t>no savings</t>
  </si>
  <si>
    <t>Nothing, if money they spent</t>
  </si>
  <si>
    <t>650-700.000/month (2 children)</t>
  </si>
  <si>
    <t>1,2 mill, he saves it for their childrens education</t>
  </si>
  <si>
    <t>5-6mill/month, to build a new house (now building for 3 years, 6 months more, he made a well of 32 meters deep (2Mill) and leveled up his house with sand (so no wooden poles anymore), which costed 12Mill))</t>
  </si>
  <si>
    <t>5mill/month, to buy new land</t>
  </si>
  <si>
    <t>200.000/month, spend on goods</t>
  </si>
  <si>
    <t>arisan: spends 200.000/2weeks, gets 7 million at once (bought motorbike and build house from that money)</t>
  </si>
  <si>
    <t>In the past he saved and collected money, so they now have also savings that they can use if necessay</t>
  </si>
  <si>
    <t>When they sold their land, they had a lot of money, which they saved. During the flood the father was also going fishing and by selling this fish he earned an extra income. In this way they also saved money</t>
  </si>
  <si>
    <t>sometimes 200.000, he saves</t>
  </si>
  <si>
    <t>None, he still has to pay back money that he borrowed</t>
  </si>
  <si>
    <t>small amount every month, to eventually buy a field</t>
  </si>
  <si>
    <t>Doesn't say how much, but he saves for the education of his daughter and to build their house further</t>
  </si>
  <si>
    <t>Only a little, she pays the credit for car and motor from this money</t>
  </si>
  <si>
    <t>200.000/month, to build a house</t>
  </si>
  <si>
    <t>Which assets do you own? (machines, type of house, livestock etc)</t>
  </si>
  <si>
    <t>2TVs, 4 fans, 2fridges, 2 washingmachines, 1 motor bike, 2 cars, 2 trucks</t>
  </si>
  <si>
    <t>1fridge, 2 tv, 1washingmachine, electricitycoocker, 1motorbike</t>
  </si>
  <si>
    <t>tv, fridge, 2 motor, washing machine and a wooden house</t>
  </si>
  <si>
    <t>Wooden house, fridge, tv, motorbike</t>
  </si>
  <si>
    <t>TV, motorbike</t>
  </si>
  <si>
    <t>Brick house, fridge, tv, 3 motorbikes</t>
  </si>
  <si>
    <t>Nice clean brick house, New flat screen, motorbike, fridge</t>
  </si>
  <si>
    <t>old tv, wooden house, 1 motorbike</t>
  </si>
  <si>
    <t>Tv, wooden house, 2 motor, 1 fridge</t>
  </si>
  <si>
    <t>2 motors, an old tv, fridge, wooden house</t>
  </si>
  <si>
    <t>fridge, tv, motor, wooden house</t>
  </si>
  <si>
    <t>3motorbikes, 2 tv, fridge, washingmachine, woodenhouse</t>
  </si>
  <si>
    <t>Truck, two motors, tv, fridge, washing machine, brick house</t>
  </si>
  <si>
    <t>Old TV, wooden house</t>
  </si>
  <si>
    <t>Radio, 4motorbikes, TV, fridge, woodenhouse</t>
  </si>
  <si>
    <t>2motors, 1 brick house (and one wooden but not in a very good state anymore), tv, fridge, washingmachine</t>
  </si>
  <si>
    <t>Tv, motorbike, fridge, woodenhouse</t>
  </si>
  <si>
    <t>2motorbikes, woodenhouse</t>
  </si>
  <si>
    <t>TV, brick/cement house</t>
  </si>
  <si>
    <t>2 motorbikes, 1 car, 1 big brick house, fridge, washingmachine, 1tv</t>
  </si>
  <si>
    <t>Motor, tv, wooden house</t>
  </si>
  <si>
    <t>motor, car, tv, fridge, washingmachine, big brick hous</t>
  </si>
  <si>
    <t>3motorbike, fridge, old tv</t>
  </si>
  <si>
    <t>3motor, tv, fridge, 3 music playing boxes</t>
  </si>
  <si>
    <t>2motor, tv, fridge, washingmachine, watermachine</t>
  </si>
  <si>
    <t>car, truck, extrapator, 2 motor, 5tv, 2fridge, washingmachine</t>
  </si>
  <si>
    <t>3motor, tv, fridge, wooden house</t>
  </si>
  <si>
    <t>Motor, tv, woodenhouse (really poor and small)</t>
  </si>
  <si>
    <t>motor, tv, woodenhouse</t>
  </si>
  <si>
    <t>2motor, tv, dvdplayer, wooden house, fridge</t>
  </si>
  <si>
    <t>Motor, tv, washingmachine, wooden house (really pretty and old, wooden floor is shiny from all the time that has past that people walked on it)</t>
  </si>
  <si>
    <t>Motor, wooden house, tv</t>
  </si>
  <si>
    <t>Tv, 2 motor, fridge, washingmachine, big woodenhouse</t>
  </si>
  <si>
    <t>Motor, tv, very small wooden house</t>
  </si>
  <si>
    <t>2motors, small tv, wooden house</t>
  </si>
  <si>
    <t>Motor, tv, brick house (but not yet finished)</t>
  </si>
  <si>
    <t>car, 3motor, nice big brick house, 2 tv, fridge, washingmachine</t>
  </si>
  <si>
    <t>motor, tv, washingmachine</t>
  </si>
  <si>
    <t>Did or do you borrow money (from family, creditor or anyone else) for planting or managing oil palms?</t>
  </si>
  <si>
    <t>If yes, from whom and  how long did you get/do you have to pay it back (months/years)?</t>
  </si>
  <si>
    <t>Yes, from a cooperative of another village (5-10million)</t>
  </si>
  <si>
    <t>Yes, he borrowed 400Million from the bank, he has 5 years to pay it back (so 9,1 million/month)</t>
  </si>
  <si>
    <t>Yes, 20Mill from the bank, for 3 years, every month 800.000</t>
  </si>
  <si>
    <t>They borrowed 80Mill from the bank and pay back 3.6 mill/month</t>
  </si>
  <si>
    <t>20 mill from bank, pays back 700.000/month</t>
  </si>
  <si>
    <t>They collected money in Java and bought a field here</t>
  </si>
  <si>
    <t>170 million (60mill from bank, rest from selamat)</t>
  </si>
  <si>
    <t>Al ham doedi lah</t>
  </si>
  <si>
    <t>What is the annual interest rate?</t>
  </si>
  <si>
    <t>5million--&gt; for 1 year: 476.000 per month
10million--&gt; for 3 years</t>
  </si>
  <si>
    <t>Doesn't know, he pays back 3/4mill/month</t>
  </si>
  <si>
    <t>Where do you use this credit exactly for?</t>
  </si>
  <si>
    <t>Children education, borows money to pay back debts to other farmers (eg Pak Warsan</t>
  </si>
  <si>
    <t>he used it for buying 3 kapling</t>
  </si>
  <si>
    <t>To buy the field</t>
  </si>
  <si>
    <t>To buy fields</t>
  </si>
  <si>
    <t>to buy a new field</t>
  </si>
  <si>
    <t>To buy 3 kapling</t>
  </si>
  <si>
    <t>From which income are you going to pay it back?</t>
  </si>
  <si>
    <t>from all income they get</t>
  </si>
  <si>
    <t>From income of being a driver</t>
  </si>
  <si>
    <t>oil palm</t>
  </si>
  <si>
    <t>Oil palm production</t>
  </si>
  <si>
    <t>Did or do you borrow money (from family, creditor or anyone else) for annual production cycles (fertilizer/labour/pesticides etc)?</t>
  </si>
  <si>
    <t>If yes, from whom and how long did you get/do you have to pay it back (months/years)?</t>
  </si>
  <si>
    <t>Trader gives fertlizer and this is discounted on the money given back after harvesting</t>
  </si>
  <si>
    <t>2-3Million/4 months from trader, 5 months to pay it back</t>
  </si>
  <si>
    <t>Yes, from the trader to buy fertilizer, 2 million/application, 1x/year</t>
  </si>
  <si>
    <t>Yes, from trader, 1.5 or 2 mill/ application of fertilizer</t>
  </si>
  <si>
    <t>Borrow money from trader (1.5mill/ fertilizer application, pay back in 3 months from 6 OP harvests)</t>
  </si>
  <si>
    <t>Fertilizer, from trader</t>
  </si>
  <si>
    <t>Yes, from trader, 2 mill/year, they pay back 200.000 every harvest (and only pay back 2 mill in total)</t>
  </si>
  <si>
    <t>600.000/application (pays back the same amount)</t>
  </si>
  <si>
    <t>Min 1 mill</t>
  </si>
  <si>
    <t>Yes, 2 mill</t>
  </si>
  <si>
    <t>20 mill from selamat</t>
  </si>
  <si>
    <t>pays back when he can (sometimes 10mill/month)</t>
  </si>
  <si>
    <t>All fertilizers</t>
  </si>
  <si>
    <t>Fertilizer</t>
  </si>
  <si>
    <t>buying fertilizer</t>
  </si>
  <si>
    <t>to buy fertilizer</t>
  </si>
  <si>
    <t>From FFB yield</t>
  </si>
  <si>
    <t>Oil palm harvest</t>
  </si>
  <si>
    <t>oil palm harvest</t>
  </si>
  <si>
    <t>Did or do you borrow money (from family, creditor or anyone else) for consumer goods (cars/motorscycles etc)?</t>
  </si>
  <si>
    <t>Not really borrow: he can pay back the fridge in small parts every month to a salesman</t>
  </si>
  <si>
    <t>15 mill from the bank for building a house, need to pay back in 3 years</t>
  </si>
  <si>
    <t>he bought a motor on credit; 440.000/month for 3 years, is finished in 2015</t>
  </si>
  <si>
    <t>Credit for a motorbike (600.000 per month, 18 months)</t>
  </si>
  <si>
    <t>Borrow money from trader for living, after harvest he pays back (from 0.5-1.5 mill)</t>
  </si>
  <si>
    <t>Credit for 3 motors, now still only one: 650.000/month</t>
  </si>
  <si>
    <t>They bought the motorbike on credit, but finished paying</t>
  </si>
  <si>
    <t>Yes, 93 Million, 3 years ago from the bank, 5 years to go still. So in total they have to pay around 180 million (I've seen the receipt)</t>
  </si>
  <si>
    <t>for the car, 25 mill, 1.2mill/month for 3 years)</t>
  </si>
  <si>
    <t>Borrowed money from trader to buy a motorbike (15Mill) (if high productivity he will pay it back, but is laughs and says he probably never will)</t>
  </si>
  <si>
    <t>To buy the extapator, from the bank 150million (4 year to pay it back)</t>
  </si>
  <si>
    <t>No, done by cash</t>
  </si>
  <si>
    <t>1mill from pak Wanto, to pay for the midwife. They just paid it back</t>
  </si>
  <si>
    <t>Money from trader for motorbike, 6 mill</t>
  </si>
  <si>
    <t>Motor: 555.000/month (already paid back</t>
  </si>
  <si>
    <t>Borrowed money when his son had an eccident with a motorcycle, but this is paid back already</t>
  </si>
  <si>
    <t>Credit for a car, 3,2mill/month</t>
  </si>
  <si>
    <t>They pay 600.000 each month</t>
  </si>
  <si>
    <t>0.9%, 5.2/month</t>
  </si>
  <si>
    <t>paid back by harvest</t>
  </si>
  <si>
    <t>Building a house</t>
  </si>
  <si>
    <t>Motorbike</t>
  </si>
  <si>
    <t>To eat</t>
  </si>
  <si>
    <t>To buy a car</t>
  </si>
  <si>
    <t>car</t>
  </si>
  <si>
    <t>buy heavy machinery</t>
  </si>
  <si>
    <t>from rent</t>
  </si>
  <si>
    <t>Is it easy to employ workers?</t>
  </si>
  <si>
    <t>Does it occur that you don't have enough labour to finish some of the practices?</t>
  </si>
  <si>
    <t>Easy, no problems</t>
  </si>
  <si>
    <t xml:space="preserve">sometimes difficult:less workers, because owners own a lot and occupy all workers </t>
  </si>
  <si>
    <t>Yes, easy</t>
  </si>
  <si>
    <t>Easy, but sometimes the workers are busy and they come a day later</t>
  </si>
  <si>
    <t>Difficult</t>
  </si>
  <si>
    <t>Sometimes difficult because all farmers need workers</t>
  </si>
  <si>
    <t>Easy, if not available, he continues himself the next day</t>
  </si>
  <si>
    <t>Doesn't hire labour</t>
  </si>
  <si>
    <t>Yes, family are workers</t>
  </si>
  <si>
    <t>Hires only labour when he is sick, does the rest self, so easy to hire labour</t>
  </si>
  <si>
    <t>Difficult, most farmers have fields, and need workers, so he gets also employees from different area's</t>
  </si>
  <si>
    <t>Sometimes difficult, because now everyone needs workers</t>
  </si>
  <si>
    <t>Yes, easy, no always finished on time</t>
  </si>
  <si>
    <t>Easy to find work, he gets 150.000/ton. Together with one other worker he does 2-2.5 ton/day (08-14) so he earns 150-200.000/day</t>
  </si>
  <si>
    <t>Yes, but not always, because she has a small area</t>
  </si>
  <si>
    <t>Yes, easy, per kapling applying fertilizer is 172.000 (per sac: 15.000</t>
  </si>
  <si>
    <t>No need</t>
  </si>
  <si>
    <t>Easy to find jobs now, in the past in Lampung it was much more difficult</t>
  </si>
  <si>
    <t>easy, he always has the same workers</t>
  </si>
  <si>
    <t>Easy, everything is done in time</t>
  </si>
  <si>
    <t>For them it is not easy to find work, sometimes nobody needs them for at least a month, and they expect people to come to them</t>
  </si>
  <si>
    <t>Easy to find work! They work every day, so…</t>
  </si>
  <si>
    <t>Easy, no</t>
  </si>
  <si>
    <t>Difficult, most farmers need workers, so for only 1 kapling it is difficult to find workers</t>
  </si>
  <si>
    <t>Difficult. People who are only workers are nowsdays difficult to find, so managing 5 kapling is difficult</t>
  </si>
  <si>
    <t>Easy to find, with 4 people they manage 30 kapling</t>
  </si>
  <si>
    <t>Very easy to find work as a carpenter (many people are (re)building their houses, easy to find people who harvest, no problem</t>
  </si>
  <si>
    <t>Easy, not difficult</t>
  </si>
  <si>
    <t>Easy to find: if he wants to work, he can work (in the past: 24.000/day in the mill)</t>
  </si>
  <si>
    <t>Social perceptions</t>
  </si>
  <si>
    <t>What are the most important problems/issues in your village?</t>
  </si>
  <si>
    <t>Flood</t>
  </si>
  <si>
    <t>the PPL, he is not really busy with the farmers, and only gets moeny from the government but does not really do something</t>
  </si>
  <si>
    <t>The knowldege in this village/of the farmesr about how to manage Oil Palm is not good</t>
  </si>
  <si>
    <t>Flood, drainage is not goog, so only little rain can cause big floods. Government planned to give money, but they still didn't</t>
  </si>
  <si>
    <t>Compared to 5 years ago, is your standard of living better, the same or worse?</t>
  </si>
  <si>
    <t>What is the reason for this?</t>
  </si>
  <si>
    <t>Compared to the rest of the villagers, is your standard of living better, the same or worse now?</t>
  </si>
  <si>
    <t xml:space="preserve">Has there been any conflict or tension during the past years in your village? </t>
  </si>
  <si>
    <t>Regarding natural resources (water, energy)?</t>
  </si>
  <si>
    <t>Sometimes they cannot pay the electricity and after 3 months someone from the company comes, which is a big problem for them</t>
  </si>
  <si>
    <t>In the dry season it is hard to get drinking water</t>
  </si>
  <si>
    <t>Dry season: difficult to get water</t>
  </si>
  <si>
    <t>Long time ago the water was all black from peat and they had to drink rain water</t>
  </si>
  <si>
    <t>Floods for 1.5 months, also in the house</t>
  </si>
  <si>
    <t>Dry season, no drinking water and rain then creates floods.</t>
  </si>
  <si>
    <t>Was not polied to ask</t>
  </si>
  <si>
    <t>Sometimes electricity shuts down, they always have drinking water</t>
  </si>
  <si>
    <t>Sometimes electricity down, due to trees that fall on the electricity lines</t>
  </si>
  <si>
    <t>Water, in dry season it is very difficult to get drinking water or for a shower</t>
  </si>
  <si>
    <t>Regarding Land?</t>
  </si>
  <si>
    <t>He thinks 40% of the village has no field of their own</t>
  </si>
  <si>
    <t>Land title. Opening land doesn't also mean you own it</t>
  </si>
  <si>
    <t>Regarding employment opportunities and jobs?</t>
  </si>
  <si>
    <t>depends on his health; if he is healthy he can work more</t>
  </si>
  <si>
    <t>Regarding cultural differences and/or religious issues/ indigenous people?</t>
  </si>
  <si>
    <t>Regarding neigbours or other households in the village?</t>
  </si>
  <si>
    <t>Regarding neigbouring villages?</t>
  </si>
  <si>
    <t>Regarding industrial facilities nearby?</t>
  </si>
  <si>
    <t>Roads are not very well</t>
  </si>
  <si>
    <t>If it is raining, he is stuck in his land and cannot trade</t>
  </si>
  <si>
    <t>Roads are broken</t>
  </si>
  <si>
    <t>5 years ago the road was really bad and motorbikes could not come to the house. Due to OP, they collected money from the villagers to construct a new road</t>
  </si>
  <si>
    <t>Broken roads</t>
  </si>
  <si>
    <t>Rain</t>
  </si>
  <si>
    <t>Other</t>
  </si>
  <si>
    <t>Do you have any environmental problems in your village?</t>
  </si>
  <si>
    <t>If yes, what are they?</t>
  </si>
  <si>
    <t>smog form riau</t>
  </si>
  <si>
    <t>In the dry season they don't have enough drinking water, because the water turns bad</t>
  </si>
  <si>
    <t>Smog from riau for 2 months
30-40% of the people don't own land any more, the all sold their kapling</t>
  </si>
  <si>
    <t>Smog from riau</t>
  </si>
  <si>
    <t>Smoke from burning forest</t>
  </si>
  <si>
    <t>Smoke from fire in Riau, from forest burning</t>
  </si>
  <si>
    <t>Smog from fire (dry season) (fires also  start by heat of the sun</t>
  </si>
  <si>
    <t>Do you have forest nearby your plantation?</t>
  </si>
  <si>
    <t>If yes, What is the status of that forest? (HCV area, government owned, company owned, community forest)</t>
  </si>
  <si>
    <t>No (only 10km from here)</t>
  </si>
  <si>
    <t>Yes, swasta</t>
  </si>
  <si>
    <t>No, only oil palm</t>
  </si>
  <si>
    <t>NO, no forest</t>
  </si>
  <si>
    <t>Yes, but a company bought it now to cultivate new oil palm</t>
  </si>
  <si>
    <t xml:space="preserve">What is your opinion on that forest choose between 1. A farmers should be allowed to open forest for agriculture 2. The left over forest should be protected. </t>
  </si>
  <si>
    <t>Why do you think that?</t>
  </si>
  <si>
    <t>1, to get more fields</t>
  </si>
  <si>
    <t>1, if any forest, he can get more land</t>
  </si>
  <si>
    <t>1, forest near his plantation can function as a habitat for pests that can go into his plantation and demolish his plantation and he could build a house on the land where there is forest now</t>
  </si>
  <si>
    <t>1, to higher their income</t>
  </si>
  <si>
    <t>1, he gets more income</t>
  </si>
  <si>
    <t>1, to get a higher income</t>
  </si>
  <si>
    <t>1, higher income</t>
  </si>
  <si>
    <t>1, forest is not productive</t>
  </si>
  <si>
    <t>1, to higher their production</t>
  </si>
  <si>
    <t>1, to get more fields to get more income</t>
  </si>
  <si>
    <t>1, more equallity among villagers</t>
  </si>
  <si>
    <t>2, forest can protect from the flood, flood for one month</t>
  </si>
  <si>
    <t>For now, if forest: 2. If there are more trees its much cooler and there is more oxygen</t>
  </si>
  <si>
    <t>1, he wants to open the forest for himself</t>
  </si>
  <si>
    <t>2. Many farmers cut the forest and then sell it. Or they leave it open. So to keep from environmental problems and to keep the temperatures low, the forest should be protected</t>
  </si>
  <si>
    <t>1, they get more mone when they plant it with Oil palm]</t>
  </si>
  <si>
    <t>1, to plant oil palm, to get a higher income</t>
  </si>
  <si>
    <t>1, open forest to cultivate with Oil palm</t>
  </si>
  <si>
    <t>Forest must be protected, no balance in this village if he can keep the forest for his children to keep the balance this would be good</t>
  </si>
  <si>
    <t>1, try to plant oil palm, he would search for good seeds</t>
  </si>
  <si>
    <t>1, make more income from oil palm</t>
  </si>
  <si>
    <t>2, forest can decrease the floods in this area</t>
  </si>
  <si>
    <t>1, open forest, get more fields, income of oil palm is high and he really wants a field for his own</t>
  </si>
  <si>
    <t>2, because he is tired and old and opening the forest is hard work</t>
  </si>
  <si>
    <t xml:space="preserve">1, wants to get more assets, so open the forest. </t>
  </si>
  <si>
    <t>1. to cultivate more and make the land more clean</t>
  </si>
  <si>
    <t>1, to cultivate, to get more income</t>
  </si>
  <si>
    <t>Mother: 1, open to get more income
Daugther: 2, more wild animals will come to kill the wild boar etc</t>
  </si>
  <si>
    <t>He would want permission first but then: 1, he has a new son (3months) and he needs more money for his education, so open the forest for cultivation</t>
  </si>
  <si>
    <t>2. he now keeps 3 hectare= more then enough, he pities the animals ans is afraid they don't have place to live anymore, he wants to keep their environment</t>
  </si>
  <si>
    <t>1. Plant/cultivate to get more income. He is a farmer; so ofcourse: open the forest and cultivate!</t>
  </si>
  <si>
    <t>1. The trees in the forest will die, but he will plant with oil palm, so new trees but now with production (and not useless)</t>
  </si>
  <si>
    <t xml:space="preserve">1, Open forest to cultivate, if he has more money he wants to buy new land </t>
  </si>
  <si>
    <t>1, to cultivate more oil palm</t>
  </si>
  <si>
    <t>1. If you keep the forest forest, you have no income</t>
  </si>
  <si>
    <t>1. to give to her children</t>
  </si>
  <si>
    <t>1. Open to get a higher income</t>
  </si>
  <si>
    <t>age</t>
  </si>
  <si>
    <t>education</t>
  </si>
  <si>
    <t>gender</t>
  </si>
  <si>
    <t>household_members</t>
  </si>
  <si>
    <t>Place of origin</t>
  </si>
  <si>
    <t>1.     Not literate or did not finish elementary school</t>
  </si>
  <si>
    <t>2.     Finished elementary school</t>
  </si>
  <si>
    <t>3.     Studied at Junior or Senior high school</t>
  </si>
  <si>
    <t>4.     Studied at the University</t>
  </si>
  <si>
    <t>1.     All hired labour</t>
  </si>
  <si>
    <t>2.     Partly hired labour for all practices</t>
  </si>
  <si>
    <t>3.    Only hired labour for harvesting</t>
  </si>
  <si>
    <t>4.     All done by people in the household</t>
  </si>
  <si>
    <t>5.     Has no land</t>
  </si>
  <si>
    <t>1.     Local area</t>
  </si>
  <si>
    <t>2.     Local province</t>
  </si>
  <si>
    <t>3.     Java</t>
  </si>
  <si>
    <t>part_1_household_characteristics</t>
  </si>
  <si>
    <t>part_2_oil_palm_management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</si>
</sst>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 #,##0.00_-;_-* #,##0.00\-;_-* &quot;-&quot;??_-;_-@_-"/>
    <numFmt numFmtId="165" formatCode="0.0"/>
    <numFmt numFmtId="166" formatCode="#,##0.0"/>
  </numFmts>
  <fonts count="7" x14ac:knownFonts="1">
    <font>
      <sz val="12"/>
      <color theme="1"/>
      <name val="Calibri"/>
      <family val="2"/>
      <scheme val="minor"/>
    </font>
    <font>
      <sz val="12"/>
      <color theme="1"/>
      <name val="Calibri"/>
      <family val="2"/>
      <scheme val="minor"/>
    </font>
    <font>
      <sz val="10"/>
      <color theme="1"/>
      <name val="Arial"/>
      <family val="2"/>
    </font>
    <font>
      <sz val="10"/>
      <color rgb="FF000000"/>
      <name val="Arial"/>
      <family val="2"/>
    </font>
    <font>
      <sz val="10"/>
      <name val="Arial"/>
      <family val="2"/>
    </font>
    <font>
      <i/>
      <sz val="10"/>
      <color theme="1"/>
      <name val="Arial"/>
      <family val="2"/>
    </font>
    <font>
      <sz val="10"/>
      <color rgb="FFFF0000"/>
      <name val="Arial"/>
      <family val="2"/>
    </font>
  </fonts>
  <fills count="2">
    <fill>
      <patternFill patternType="none"/>
    </fill>
    <fill>
      <patternFill patternType="gray125"/>
    </fill>
  </fills>
  <borders count="1">
    <border>
      <left/>
      <right/>
      <top/>
      <bottom/>
      <diagonal/>
    </border>
  </borders>
  <cellStyleXfs count="3">
    <xf numFmtId="0" fontId="0" fillId="0" borderId="0"/>
    <xf numFmtId="164" fontId="1" fillId="0" borderId="0" applyFont="0" applyFill="0" applyBorder="0" applyAlignment="0" applyProtection="0"/>
    <xf numFmtId="9" fontId="1" fillId="0" borderId="0" applyFont="0" applyFill="0" applyBorder="0" applyAlignment="0" applyProtection="0"/>
  </cellStyleXfs>
  <cellXfs count="37">
    <xf numFmtId="0" fontId="0" fillId="0" borderId="0" xfId="0"/>
    <xf numFmtId="0" fontId="2" fillId="0" borderId="0" xfId="0" applyFont="1" applyFill="1" applyBorder="1" applyAlignment="1"/>
    <xf numFmtId="0" fontId="3" fillId="0" borderId="0" xfId="0" applyFont="1" applyFill="1" applyBorder="1" applyAlignment="1">
      <alignment vertical="top"/>
    </xf>
    <xf numFmtId="0" fontId="3" fillId="0" borderId="0" xfId="0" applyFont="1" applyFill="1" applyBorder="1" applyAlignment="1">
      <alignment horizontal="left" vertical="top"/>
    </xf>
    <xf numFmtId="0" fontId="3" fillId="0" borderId="0" xfId="0" applyFont="1" applyFill="1" applyBorder="1" applyAlignment="1"/>
    <xf numFmtId="0" fontId="2" fillId="0" borderId="0" xfId="0" applyFont="1" applyFill="1" applyBorder="1" applyAlignment="1">
      <alignment horizontal="left"/>
    </xf>
    <xf numFmtId="0" fontId="2" fillId="0" borderId="0" xfId="0" applyFont="1" applyFill="1" applyBorder="1" applyAlignment="1">
      <alignment horizontal="left" vertical="top"/>
    </xf>
    <xf numFmtId="9" fontId="2" fillId="0" borderId="0" xfId="2" applyFont="1" applyFill="1" applyBorder="1" applyAlignment="1">
      <alignment horizontal="left" vertical="top"/>
    </xf>
    <xf numFmtId="9" fontId="3" fillId="0" borderId="0" xfId="2" applyFont="1" applyFill="1" applyBorder="1" applyAlignment="1">
      <alignment horizontal="left" vertical="top"/>
    </xf>
    <xf numFmtId="9" fontId="2" fillId="0" borderId="0" xfId="0" applyNumberFormat="1" applyFont="1" applyFill="1" applyBorder="1" applyAlignment="1">
      <alignment horizontal="left" vertical="top"/>
    </xf>
    <xf numFmtId="2" fontId="2" fillId="0" borderId="0" xfId="0" applyNumberFormat="1" applyFont="1" applyFill="1" applyBorder="1" applyAlignment="1">
      <alignment horizontal="left" vertical="top"/>
    </xf>
    <xf numFmtId="3" fontId="2" fillId="0" borderId="0" xfId="0" applyNumberFormat="1" applyFont="1" applyFill="1" applyBorder="1" applyAlignment="1">
      <alignment horizontal="left" vertical="top"/>
    </xf>
    <xf numFmtId="0" fontId="5" fillId="0" borderId="0" xfId="0" applyFont="1" applyFill="1" applyBorder="1" applyAlignment="1"/>
    <xf numFmtId="9" fontId="2" fillId="0" borderId="0" xfId="2" applyFont="1" applyFill="1" applyBorder="1" applyAlignment="1"/>
    <xf numFmtId="9" fontId="2" fillId="0" borderId="0" xfId="0" applyNumberFormat="1" applyFont="1" applyFill="1" applyBorder="1" applyAlignment="1"/>
    <xf numFmtId="0" fontId="2" fillId="0" borderId="0" xfId="0" applyFont="1" applyFill="1" applyBorder="1" applyAlignment="1">
      <alignment horizontal="center" vertical="top"/>
    </xf>
    <xf numFmtId="0" fontId="2" fillId="0" borderId="0" xfId="0" quotePrefix="1" applyFont="1" applyFill="1" applyBorder="1" applyAlignment="1">
      <alignment horizontal="left" vertical="top"/>
    </xf>
    <xf numFmtId="10" fontId="2" fillId="0" borderId="0" xfId="0" applyNumberFormat="1" applyFont="1" applyFill="1" applyBorder="1" applyAlignment="1"/>
    <xf numFmtId="166" fontId="2" fillId="0" borderId="0" xfId="0" applyNumberFormat="1" applyFont="1" applyFill="1" applyBorder="1" applyAlignment="1"/>
    <xf numFmtId="164" fontId="2" fillId="0" borderId="0" xfId="1" applyFont="1" applyFill="1" applyBorder="1" applyAlignment="1"/>
    <xf numFmtId="3" fontId="2" fillId="0" borderId="0" xfId="0" applyNumberFormat="1" applyFont="1" applyFill="1" applyBorder="1" applyAlignment="1"/>
    <xf numFmtId="2" fontId="2" fillId="0" borderId="0" xfId="0" applyNumberFormat="1" applyFont="1" applyFill="1" applyBorder="1" applyAlignment="1"/>
    <xf numFmtId="0" fontId="2" fillId="0" borderId="0" xfId="0" quotePrefix="1" applyFont="1" applyFill="1" applyBorder="1" applyAlignment="1"/>
    <xf numFmtId="165" fontId="2" fillId="0" borderId="0" xfId="0" applyNumberFormat="1" applyFont="1" applyFill="1" applyBorder="1" applyAlignment="1"/>
    <xf numFmtId="1" fontId="2" fillId="0" borderId="0" xfId="0" applyNumberFormat="1" applyFont="1" applyFill="1" applyBorder="1" applyAlignment="1"/>
    <xf numFmtId="0" fontId="6" fillId="0" borderId="0" xfId="0" applyFont="1" applyFill="1" applyBorder="1" applyAlignment="1"/>
    <xf numFmtId="0" fontId="3" fillId="0" borderId="0" xfId="0" applyFont="1" applyFill="1" applyBorder="1" applyAlignment="1">
      <alignment horizontal="right" vertical="top"/>
    </xf>
    <xf numFmtId="0" fontId="2" fillId="0" borderId="0" xfId="0" applyFont="1" applyFill="1" applyBorder="1" applyAlignment="1">
      <alignment horizontal="right" vertical="top"/>
    </xf>
    <xf numFmtId="0" fontId="2" fillId="0" borderId="0" xfId="0" applyFont="1" applyFill="1" applyBorder="1" applyAlignment="1">
      <alignment horizontal="right"/>
    </xf>
    <xf numFmtId="0" fontId="3" fillId="0" borderId="0" xfId="0" applyFont="1" applyFill="1" applyBorder="1" applyAlignment="1">
      <alignment horizontal="left"/>
    </xf>
    <xf numFmtId="0" fontId="4" fillId="0" borderId="0" xfId="0" applyFont="1" applyFill="1" applyBorder="1" applyAlignment="1">
      <alignment horizontal="left" vertical="top"/>
    </xf>
    <xf numFmtId="0" fontId="3" fillId="0" borderId="0" xfId="0" applyFont="1" applyFill="1" applyBorder="1" applyAlignment="1">
      <alignment horizontal="left" vertical="center"/>
    </xf>
    <xf numFmtId="0" fontId="2" fillId="0" borderId="0" xfId="0" applyFont="1"/>
    <xf numFmtId="0" fontId="2" fillId="0" borderId="0" xfId="0" applyFont="1" applyAlignment="1">
      <alignment vertical="top"/>
    </xf>
    <xf numFmtId="0" fontId="2" fillId="0" borderId="0" xfId="0" applyFont="1" applyAlignment="1">
      <alignment vertical="center"/>
    </xf>
    <xf numFmtId="0" fontId="2" fillId="0" borderId="0" xfId="0" applyFont="1" applyAlignment="1">
      <alignment horizontal="left" wrapText="1"/>
    </xf>
    <xf numFmtId="0" fontId="2" fillId="0" borderId="0" xfId="0" applyFont="1" applyAlignment="1">
      <alignment horizontal="left" vertical="top" wrapText="1"/>
    </xf>
  </cellXfs>
  <cellStyles count="3">
    <cellStyle name="Comma" xfId="1" builtinId="3"/>
    <cellStyle name="Normal" xfId="0" builtinId="0"/>
    <cellStyle name="Percent"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E85DE3-72E2-41F4-A017-0DD72F95505D}">
  <dimension ref="A1:ET41"/>
  <sheetViews>
    <sheetView tabSelected="1" workbookViewId="0">
      <selection activeCell="B1" sqref="B1:B1048576"/>
    </sheetView>
  </sheetViews>
  <sheetFormatPr defaultRowHeight="13.2" x14ac:dyDescent="0.25"/>
  <cols>
    <col min="1" max="1" width="4.69921875" style="1" customWidth="1"/>
    <col min="2" max="2" width="8.796875" style="28"/>
    <col min="3" max="3" width="10.3984375" style="28" customWidth="1"/>
    <col min="4" max="5" width="8.796875" style="1"/>
    <col min="6" max="7" width="8.796875" style="28"/>
    <col min="8" max="16384" width="8.796875" style="1"/>
  </cols>
  <sheetData>
    <row r="1" spans="1:150" s="5" customFormat="1" x14ac:dyDescent="0.25">
      <c r="B1" s="3" t="s">
        <v>1596</v>
      </c>
      <c r="C1" s="3" t="s">
        <v>1597</v>
      </c>
      <c r="D1" s="3" t="s">
        <v>1598</v>
      </c>
      <c r="E1" s="3" t="s">
        <v>1613</v>
      </c>
      <c r="F1" s="3" t="s">
        <v>1599</v>
      </c>
      <c r="G1" s="3" t="s">
        <v>6</v>
      </c>
      <c r="H1" s="3" t="s">
        <v>9</v>
      </c>
      <c r="I1" s="3" t="s">
        <v>38</v>
      </c>
      <c r="J1" s="3"/>
      <c r="K1" s="3" t="s">
        <v>60</v>
      </c>
      <c r="L1" s="3" t="s">
        <v>99</v>
      </c>
      <c r="M1" s="3" t="s">
        <v>121</v>
      </c>
      <c r="N1" s="3" t="s">
        <v>122</v>
      </c>
      <c r="O1" s="3"/>
      <c r="P1" s="3" t="s">
        <v>142</v>
      </c>
      <c r="Q1" s="3" t="s">
        <v>145</v>
      </c>
      <c r="R1" s="3" t="s">
        <v>176</v>
      </c>
      <c r="S1" s="3"/>
      <c r="T1" s="3" t="s">
        <v>195</v>
      </c>
      <c r="U1" s="3" t="s">
        <v>196</v>
      </c>
      <c r="V1" s="3" t="s">
        <v>219</v>
      </c>
      <c r="W1" s="3" t="s">
        <v>237</v>
      </c>
      <c r="X1" s="3"/>
      <c r="Y1" s="3" t="s">
        <v>267</v>
      </c>
      <c r="Z1" s="3" t="s">
        <v>268</v>
      </c>
      <c r="AA1" s="3"/>
      <c r="AB1" s="3"/>
      <c r="AC1" s="3" t="s">
        <v>300</v>
      </c>
      <c r="AD1" s="3"/>
      <c r="AE1" s="3"/>
      <c r="AF1" s="3"/>
      <c r="AG1" s="3" t="s">
        <v>373</v>
      </c>
      <c r="AH1" s="3" t="s">
        <v>385</v>
      </c>
      <c r="AI1" s="3" t="s">
        <v>394</v>
      </c>
      <c r="AJ1" s="3" t="s">
        <v>426</v>
      </c>
      <c r="AK1" s="2" t="s">
        <v>1614</v>
      </c>
      <c r="AL1" s="3" t="s">
        <v>427</v>
      </c>
      <c r="AM1" s="3"/>
      <c r="AN1" s="3" t="s">
        <v>454</v>
      </c>
      <c r="AO1" s="3" t="s">
        <v>475</v>
      </c>
      <c r="AP1" s="3"/>
      <c r="AQ1" s="3"/>
      <c r="AR1" s="3"/>
      <c r="AS1" s="3" t="s">
        <v>517</v>
      </c>
      <c r="AT1" s="3"/>
      <c r="AU1" s="3"/>
      <c r="AV1" s="3"/>
      <c r="AW1" s="3"/>
      <c r="AX1" s="3"/>
      <c r="AY1" s="5" t="s">
        <v>634</v>
      </c>
      <c r="AZ1" s="3" t="s">
        <v>650</v>
      </c>
      <c r="BA1" s="3"/>
      <c r="BB1" s="3"/>
      <c r="BC1" s="3"/>
      <c r="BD1" s="3"/>
      <c r="BE1" s="3"/>
      <c r="BF1" s="3" t="s">
        <v>672</v>
      </c>
      <c r="BG1" s="3" t="s">
        <v>702</v>
      </c>
      <c r="BH1" s="3"/>
      <c r="BI1" s="3"/>
      <c r="BJ1" s="3"/>
      <c r="BK1" s="3"/>
      <c r="BL1" s="3"/>
      <c r="BM1" s="3"/>
      <c r="BN1" s="3"/>
      <c r="BO1" s="3"/>
      <c r="BP1" s="3" t="s">
        <v>853</v>
      </c>
      <c r="BQ1" s="3" t="s">
        <v>863</v>
      </c>
      <c r="BR1" s="3"/>
      <c r="BS1" s="3" t="s">
        <v>890</v>
      </c>
      <c r="BT1" s="3" t="s">
        <v>904</v>
      </c>
      <c r="BU1" s="3"/>
      <c r="BV1" s="3"/>
      <c r="BW1" s="3"/>
      <c r="BX1" s="3"/>
      <c r="BY1" s="3" t="s">
        <v>912</v>
      </c>
      <c r="BZ1" s="3" t="s">
        <v>941</v>
      </c>
      <c r="CA1" s="3"/>
      <c r="CB1" s="3"/>
      <c r="CC1" s="3"/>
      <c r="CD1" s="3"/>
      <c r="CE1" s="3"/>
      <c r="CF1" s="3" t="s">
        <v>1049</v>
      </c>
      <c r="CG1" s="3" t="s">
        <v>1070</v>
      </c>
      <c r="CH1" s="3" t="s">
        <v>1073</v>
      </c>
      <c r="CI1" s="3" t="s">
        <v>1078</v>
      </c>
      <c r="CJ1" s="3" t="s">
        <v>1090</v>
      </c>
      <c r="CK1" s="3" t="s">
        <v>1106</v>
      </c>
      <c r="CL1" s="3"/>
      <c r="CM1" s="3"/>
      <c r="CN1" s="3" t="s">
        <v>1157</v>
      </c>
      <c r="CO1" s="3" t="s">
        <v>1168</v>
      </c>
      <c r="CP1" s="3" t="s">
        <v>1184</v>
      </c>
      <c r="CQ1" s="3"/>
      <c r="CR1" s="3" t="s">
        <v>1214</v>
      </c>
      <c r="CS1" s="3" t="s">
        <v>1215</v>
      </c>
      <c r="CT1" s="3" t="s">
        <v>1224</v>
      </c>
      <c r="CU1" s="3"/>
      <c r="CV1" s="3" t="s">
        <v>1252</v>
      </c>
      <c r="CW1" s="3" t="s">
        <v>1254</v>
      </c>
      <c r="CX1" s="3" t="s">
        <v>1271</v>
      </c>
      <c r="CY1" s="3" t="s">
        <v>1276</v>
      </c>
      <c r="CZ1" s="3"/>
      <c r="DA1" s="3"/>
      <c r="DB1" s="3" t="s">
        <v>1298</v>
      </c>
      <c r="DC1" s="3"/>
      <c r="DD1" s="3"/>
      <c r="DE1" s="3" t="s">
        <v>1301</v>
      </c>
      <c r="DF1" s="3" t="s">
        <v>1323</v>
      </c>
      <c r="DG1" s="3" t="s">
        <v>1333</v>
      </c>
      <c r="DH1" s="3"/>
      <c r="DI1" s="3"/>
      <c r="DJ1" s="3"/>
      <c r="DK1" s="3"/>
      <c r="DL1" s="3"/>
      <c r="DM1" s="3"/>
      <c r="DN1" s="3" t="s">
        <v>1341</v>
      </c>
      <c r="DO1" s="3" t="s">
        <v>1360</v>
      </c>
      <c r="DP1" s="3" t="s">
        <v>1399</v>
      </c>
      <c r="DQ1" s="3"/>
      <c r="DR1" s="3"/>
      <c r="DS1" s="3"/>
      <c r="DT1" s="3" t="s">
        <v>1424</v>
      </c>
      <c r="DU1" s="3"/>
      <c r="DV1" s="3"/>
      <c r="DW1" s="3"/>
      <c r="DX1" s="3" t="s">
        <v>1445</v>
      </c>
      <c r="DY1" s="3"/>
      <c r="DZ1" s="3"/>
      <c r="EA1" s="3"/>
      <c r="EB1" s="3" t="s">
        <v>1473</v>
      </c>
      <c r="EC1" s="3"/>
      <c r="ED1" s="3" t="s">
        <v>1504</v>
      </c>
      <c r="EE1" s="3" t="s">
        <v>1505</v>
      </c>
      <c r="EF1" s="3" t="s">
        <v>1510</v>
      </c>
      <c r="EG1" s="3" t="s">
        <v>1512</v>
      </c>
      <c r="EH1" s="3" t="s">
        <v>1513</v>
      </c>
      <c r="EI1" s="3"/>
      <c r="EJ1" s="3"/>
      <c r="EK1" s="3"/>
      <c r="EL1" s="3"/>
      <c r="EM1" s="3"/>
      <c r="EN1" s="3"/>
      <c r="EO1" s="3"/>
      <c r="EP1" s="3" t="s">
        <v>1540</v>
      </c>
      <c r="EQ1" s="3" t="s">
        <v>1541</v>
      </c>
      <c r="ER1" s="3" t="s">
        <v>1550</v>
      </c>
      <c r="ES1" s="29" t="s">
        <v>1557</v>
      </c>
    </row>
    <row r="2" spans="1:150" s="5" customFormat="1" x14ac:dyDescent="0.25">
      <c r="B2" s="3"/>
      <c r="C2" s="3"/>
      <c r="D2" s="3"/>
      <c r="E2" s="3"/>
      <c r="F2" s="3"/>
      <c r="G2" s="3" t="s">
        <v>7</v>
      </c>
      <c r="H2" s="3"/>
      <c r="I2" s="3" t="s">
        <v>39</v>
      </c>
      <c r="J2" s="3" t="s">
        <v>40</v>
      </c>
      <c r="L2" s="3" t="s">
        <v>100</v>
      </c>
      <c r="M2" s="3"/>
      <c r="N2" s="30" t="s">
        <v>123</v>
      </c>
      <c r="O2" s="3" t="s">
        <v>137</v>
      </c>
      <c r="P2" s="3"/>
      <c r="Q2" s="3" t="s">
        <v>146</v>
      </c>
      <c r="R2" s="3" t="s">
        <v>177</v>
      </c>
      <c r="S2" s="3"/>
      <c r="T2" s="3"/>
      <c r="U2" s="3"/>
      <c r="V2" s="3"/>
      <c r="W2" s="3" t="s">
        <v>238</v>
      </c>
      <c r="X2" s="3"/>
      <c r="Y2" s="3"/>
      <c r="Z2" s="3" t="s">
        <v>269</v>
      </c>
      <c r="AA2" s="3" t="s">
        <v>270</v>
      </c>
      <c r="AB2" s="3" t="s">
        <v>299</v>
      </c>
      <c r="AC2" s="3" t="s">
        <v>301</v>
      </c>
      <c r="AD2" s="3" t="s">
        <v>336</v>
      </c>
      <c r="AE2" s="3"/>
      <c r="AF2" s="3" t="s">
        <v>344</v>
      </c>
      <c r="AG2" s="3" t="s">
        <v>374</v>
      </c>
      <c r="AH2" s="3" t="s">
        <v>386</v>
      </c>
      <c r="AI2" s="3" t="s">
        <v>395</v>
      </c>
      <c r="AJ2" s="3"/>
      <c r="AK2" s="3"/>
      <c r="AL2" s="3" t="s">
        <v>428</v>
      </c>
      <c r="AM2" s="3" t="s">
        <v>438</v>
      </c>
      <c r="AN2" s="3"/>
      <c r="AO2" s="3" t="s">
        <v>476</v>
      </c>
      <c r="AP2" s="3" t="s">
        <v>477</v>
      </c>
      <c r="AQ2" s="3" t="s">
        <v>512</v>
      </c>
      <c r="AR2" s="3" t="s">
        <v>516</v>
      </c>
      <c r="AS2" s="3" t="s">
        <v>518</v>
      </c>
      <c r="AT2" s="3" t="s">
        <v>535</v>
      </c>
      <c r="AU2" s="3" t="s">
        <v>557</v>
      </c>
      <c r="AV2" s="3" t="s">
        <v>593</v>
      </c>
      <c r="AW2" s="3" t="s">
        <v>609</v>
      </c>
      <c r="AX2" s="3" t="s">
        <v>610</v>
      </c>
      <c r="AY2" s="3" t="s">
        <v>635</v>
      </c>
      <c r="AZ2" s="3" t="s">
        <v>651</v>
      </c>
      <c r="BA2" s="3" t="s">
        <v>660</v>
      </c>
      <c r="BB2" s="3" t="s">
        <v>663</v>
      </c>
      <c r="BC2" s="3" t="s">
        <v>667</v>
      </c>
      <c r="BD2" s="3" t="s">
        <v>668</v>
      </c>
      <c r="BE2" s="3" t="s">
        <v>669</v>
      </c>
      <c r="BF2" s="3" t="s">
        <v>673</v>
      </c>
      <c r="BG2" s="3" t="s">
        <v>703</v>
      </c>
      <c r="BH2" s="3" t="s">
        <v>738</v>
      </c>
      <c r="BI2" s="3" t="s">
        <v>760</v>
      </c>
      <c r="BJ2" s="3" t="s">
        <v>768</v>
      </c>
      <c r="BK2" s="3" t="s">
        <v>777</v>
      </c>
      <c r="BL2" s="3" t="s">
        <v>778</v>
      </c>
      <c r="BM2" s="3" t="s">
        <v>810</v>
      </c>
      <c r="BN2" s="3" t="s">
        <v>840</v>
      </c>
      <c r="BO2" s="3" t="s">
        <v>841</v>
      </c>
      <c r="BP2" s="3" t="s">
        <v>854</v>
      </c>
      <c r="BQ2" s="3" t="s">
        <v>864</v>
      </c>
      <c r="BR2" s="3" t="s">
        <v>889</v>
      </c>
      <c r="BS2" s="3" t="s">
        <v>891</v>
      </c>
      <c r="BT2" s="3" t="s">
        <v>905</v>
      </c>
      <c r="BU2" s="3" t="s">
        <v>907</v>
      </c>
      <c r="BV2" s="3" t="s">
        <v>908</v>
      </c>
      <c r="BW2" s="3" t="s">
        <v>910</v>
      </c>
      <c r="BX2" s="29" t="s">
        <v>911</v>
      </c>
      <c r="BY2" s="29" t="s">
        <v>913</v>
      </c>
      <c r="BZ2" s="3" t="s">
        <v>942</v>
      </c>
      <c r="CA2" s="3" t="s">
        <v>961</v>
      </c>
      <c r="CB2" s="31" t="s">
        <v>991</v>
      </c>
      <c r="CC2" s="31" t="s">
        <v>994</v>
      </c>
      <c r="CD2" s="29" t="s">
        <v>1001</v>
      </c>
      <c r="CE2" s="29" t="s">
        <v>1035</v>
      </c>
      <c r="CF2" s="29"/>
      <c r="CG2" s="3"/>
      <c r="CH2" s="3" t="s">
        <v>1074</v>
      </c>
      <c r="CI2" s="3"/>
      <c r="CJ2" s="3"/>
      <c r="CK2" s="3" t="s">
        <v>1107</v>
      </c>
      <c r="CL2" s="3" t="s">
        <v>1129</v>
      </c>
      <c r="CM2" s="3" t="s">
        <v>1137</v>
      </c>
      <c r="CN2" s="3" t="s">
        <v>1158</v>
      </c>
      <c r="CO2" s="3" t="s">
        <v>1169</v>
      </c>
      <c r="CP2" s="3" t="s">
        <v>1169</v>
      </c>
      <c r="CQ2" s="3"/>
      <c r="CR2" s="3"/>
      <c r="CS2" s="3"/>
      <c r="CT2" s="29" t="s">
        <v>1225</v>
      </c>
      <c r="CU2" s="29" t="s">
        <v>1228</v>
      </c>
      <c r="CV2" s="29" t="s">
        <v>1253</v>
      </c>
      <c r="CW2" s="3" t="s">
        <v>1225</v>
      </c>
      <c r="CX2" s="3"/>
      <c r="CY2" s="3" t="s">
        <v>1225</v>
      </c>
      <c r="CZ2" s="29" t="s">
        <v>1277</v>
      </c>
      <c r="DA2" s="3" t="s">
        <v>1286</v>
      </c>
      <c r="DB2" s="3" t="s">
        <v>1225</v>
      </c>
      <c r="DC2" s="29" t="s">
        <v>1277</v>
      </c>
      <c r="DD2" s="3" t="s">
        <v>1300</v>
      </c>
      <c r="DE2" s="3" t="s">
        <v>1302</v>
      </c>
      <c r="DF2" s="3" t="s">
        <v>1324</v>
      </c>
      <c r="DG2" s="3" t="s">
        <v>1334</v>
      </c>
      <c r="DH2" s="3" t="s">
        <v>1335</v>
      </c>
      <c r="DI2" s="3" t="s">
        <v>1336</v>
      </c>
      <c r="DJ2" s="3" t="s">
        <v>1337</v>
      </c>
      <c r="DK2" s="3" t="s">
        <v>1338</v>
      </c>
      <c r="DL2" s="3" t="s">
        <v>1339</v>
      </c>
      <c r="DM2" s="3" t="s">
        <v>1340</v>
      </c>
      <c r="DN2" s="3" t="s">
        <v>1342</v>
      </c>
      <c r="DO2" s="3"/>
      <c r="DP2" s="3" t="s">
        <v>1400</v>
      </c>
      <c r="DQ2" s="3" t="s">
        <v>1409</v>
      </c>
      <c r="DR2" s="3" t="s">
        <v>1412</v>
      </c>
      <c r="DS2" s="3" t="s">
        <v>1419</v>
      </c>
      <c r="DT2" s="3" t="s">
        <v>1425</v>
      </c>
      <c r="DU2" s="3" t="s">
        <v>1409</v>
      </c>
      <c r="DV2" s="3" t="s">
        <v>1412</v>
      </c>
      <c r="DW2" s="3" t="s">
        <v>1419</v>
      </c>
      <c r="DX2" s="3" t="s">
        <v>1400</v>
      </c>
      <c r="DY2" s="3" t="s">
        <v>1409</v>
      </c>
      <c r="DZ2" s="3" t="s">
        <v>1412</v>
      </c>
      <c r="EA2" s="3" t="s">
        <v>1419</v>
      </c>
      <c r="EB2" s="3" t="s">
        <v>1474</v>
      </c>
      <c r="EC2" s="3"/>
      <c r="ED2" s="3"/>
      <c r="EE2" s="3"/>
      <c r="EF2" s="3" t="s">
        <v>1511</v>
      </c>
      <c r="EG2" s="3" t="s">
        <v>1511</v>
      </c>
      <c r="EH2" s="3" t="s">
        <v>1514</v>
      </c>
      <c r="EI2" s="3" t="s">
        <v>1525</v>
      </c>
      <c r="EJ2" s="3" t="s">
        <v>1528</v>
      </c>
      <c r="EK2" s="3" t="s">
        <v>1530</v>
      </c>
      <c r="EL2" s="3" t="s">
        <v>1531</v>
      </c>
      <c r="EM2" s="3" t="s">
        <v>1532</v>
      </c>
      <c r="EN2" s="3" t="s">
        <v>1533</v>
      </c>
      <c r="EO2" s="3"/>
      <c r="EP2" s="3"/>
      <c r="EQ2" s="3" t="s">
        <v>1542</v>
      </c>
      <c r="ER2" s="3" t="s">
        <v>1551</v>
      </c>
      <c r="ES2" s="3" t="s">
        <v>1558</v>
      </c>
    </row>
    <row r="3" spans="1:150" x14ac:dyDescent="0.25">
      <c r="A3" s="6">
        <v>1</v>
      </c>
      <c r="B3" s="27">
        <v>47</v>
      </c>
      <c r="C3" s="27">
        <v>2</v>
      </c>
      <c r="D3" s="6" t="s">
        <v>1</v>
      </c>
      <c r="E3" s="6"/>
      <c r="F3" s="27">
        <v>6</v>
      </c>
      <c r="G3" s="27">
        <v>1</v>
      </c>
      <c r="H3" s="6" t="s">
        <v>10</v>
      </c>
      <c r="I3" s="3">
        <v>2</v>
      </c>
      <c r="J3" s="6" t="s">
        <v>41</v>
      </c>
      <c r="K3" s="6" t="s">
        <v>61</v>
      </c>
      <c r="L3" s="6" t="s">
        <v>101</v>
      </c>
      <c r="M3" s="27">
        <v>1984</v>
      </c>
      <c r="N3" s="3" t="s">
        <v>124</v>
      </c>
      <c r="O3" s="6" t="s">
        <v>124</v>
      </c>
      <c r="P3" s="6" t="s">
        <v>143</v>
      </c>
      <c r="Q3" s="3" t="s">
        <v>147</v>
      </c>
      <c r="R3" s="6" t="s">
        <v>178</v>
      </c>
      <c r="S3" s="6"/>
      <c r="T3" s="3" t="s">
        <v>195</v>
      </c>
      <c r="U3" s="6" t="s">
        <v>197</v>
      </c>
      <c r="V3" s="6" t="s">
        <v>220</v>
      </c>
      <c r="W3" s="6" t="s">
        <v>239</v>
      </c>
      <c r="X3" s="6"/>
      <c r="Y3" s="3" t="s">
        <v>267</v>
      </c>
      <c r="Z3" s="3">
        <v>30</v>
      </c>
      <c r="AA3" s="6" t="s">
        <v>271</v>
      </c>
      <c r="AB3" s="6">
        <v>1</v>
      </c>
      <c r="AC3" s="3" t="s">
        <v>302</v>
      </c>
      <c r="AD3" s="6" t="s">
        <v>337</v>
      </c>
      <c r="AE3" s="6"/>
      <c r="AF3" s="3" t="s">
        <v>345</v>
      </c>
      <c r="AG3" s="3" t="s">
        <v>20</v>
      </c>
      <c r="AH3" s="3" t="s">
        <v>387</v>
      </c>
      <c r="AI3" s="3" t="s">
        <v>396</v>
      </c>
      <c r="AJ3" s="26">
        <v>2000</v>
      </c>
      <c r="AK3" s="6"/>
      <c r="AL3" s="3" t="s">
        <v>20</v>
      </c>
      <c r="AM3" s="6" t="s">
        <v>41</v>
      </c>
      <c r="AN3" s="6"/>
      <c r="AO3" s="3">
        <v>2</v>
      </c>
      <c r="AP3" s="6" t="s">
        <v>478</v>
      </c>
      <c r="AQ3" s="3" t="s">
        <v>513</v>
      </c>
      <c r="AR3" s="7">
        <v>0</v>
      </c>
      <c r="AS3" s="3" t="s">
        <v>519</v>
      </c>
      <c r="AT3" s="6" t="s">
        <v>536</v>
      </c>
      <c r="AU3" s="3" t="s">
        <v>558</v>
      </c>
      <c r="AV3" s="6" t="s">
        <v>594</v>
      </c>
      <c r="AW3" s="8">
        <v>0</v>
      </c>
      <c r="AX3" s="6" t="s">
        <v>611</v>
      </c>
      <c r="AY3" s="3" t="s">
        <v>636</v>
      </c>
      <c r="AZ3" s="6" t="s">
        <v>652</v>
      </c>
      <c r="BA3" s="3" t="s">
        <v>41</v>
      </c>
      <c r="BB3" s="6" t="s">
        <v>41</v>
      </c>
      <c r="BC3" s="3" t="s">
        <v>41</v>
      </c>
      <c r="BD3" s="6" t="s">
        <v>41</v>
      </c>
      <c r="BE3" s="3" t="s">
        <v>41</v>
      </c>
      <c r="BF3" s="3" t="s">
        <v>674</v>
      </c>
      <c r="BG3" s="3" t="s">
        <v>704</v>
      </c>
      <c r="BH3" s="3" t="s">
        <v>739</v>
      </c>
      <c r="BI3" s="3" t="s">
        <v>735</v>
      </c>
      <c r="BJ3" s="3" t="s">
        <v>143</v>
      </c>
      <c r="BK3" s="3">
        <v>6</v>
      </c>
      <c r="BL3" s="3" t="s">
        <v>779</v>
      </c>
      <c r="BM3" s="3" t="s">
        <v>811</v>
      </c>
      <c r="BN3" s="3">
        <v>0</v>
      </c>
      <c r="BO3" s="3" t="s">
        <v>842</v>
      </c>
      <c r="BP3" s="3" t="s">
        <v>20</v>
      </c>
      <c r="BQ3" s="3" t="s">
        <v>865</v>
      </c>
      <c r="BR3" s="3">
        <v>0</v>
      </c>
      <c r="BS3" s="4" t="s">
        <v>892</v>
      </c>
      <c r="BT3" s="3" t="s">
        <v>906</v>
      </c>
      <c r="BU3" s="3">
        <v>6</v>
      </c>
      <c r="BV3" s="3" t="s">
        <v>909</v>
      </c>
      <c r="BW3" s="3">
        <v>6</v>
      </c>
      <c r="BX3" s="6">
        <v>12</v>
      </c>
      <c r="BY3" s="3" t="s">
        <v>12</v>
      </c>
      <c r="BZ3" s="3" t="s">
        <v>943</v>
      </c>
      <c r="CA3" s="3" t="s">
        <v>962</v>
      </c>
      <c r="CB3" s="3" t="s">
        <v>143</v>
      </c>
      <c r="CC3" s="3" t="s">
        <v>995</v>
      </c>
      <c r="CD3" s="3" t="s">
        <v>1002</v>
      </c>
      <c r="CE3" s="6"/>
      <c r="CF3" s="3" t="s">
        <v>1050</v>
      </c>
      <c r="CG3" s="3" t="s">
        <v>41</v>
      </c>
      <c r="CH3" s="3" t="s">
        <v>41</v>
      </c>
      <c r="CI3" s="3" t="s">
        <v>1079</v>
      </c>
      <c r="CJ3" s="3" t="s">
        <v>20</v>
      </c>
      <c r="CK3" s="3" t="s">
        <v>1108</v>
      </c>
      <c r="CL3" s="3" t="s">
        <v>41</v>
      </c>
      <c r="CM3" s="3" t="s">
        <v>1138</v>
      </c>
      <c r="CN3" s="3" t="s">
        <v>20</v>
      </c>
      <c r="CO3" s="3" t="s">
        <v>20</v>
      </c>
      <c r="CP3" s="3" t="s">
        <v>1185</v>
      </c>
      <c r="CQ3" s="6"/>
      <c r="CR3" s="3" t="s">
        <v>1214</v>
      </c>
      <c r="CS3" s="3" t="s">
        <v>202</v>
      </c>
      <c r="CT3" s="3">
        <v>70</v>
      </c>
      <c r="CU3" s="3" t="s">
        <v>1229</v>
      </c>
      <c r="CV3" s="3">
        <v>30</v>
      </c>
      <c r="CW3" s="3" t="s">
        <v>1255</v>
      </c>
      <c r="CX3" s="3" t="s">
        <v>41</v>
      </c>
      <c r="CY3" s="3">
        <v>40</v>
      </c>
      <c r="CZ3" s="3" t="s">
        <v>1110</v>
      </c>
      <c r="DA3" s="3" t="s">
        <v>1287</v>
      </c>
      <c r="DB3" s="3" t="s">
        <v>41</v>
      </c>
      <c r="DC3" s="3" t="s">
        <v>41</v>
      </c>
      <c r="DD3" s="3" t="s">
        <v>41</v>
      </c>
      <c r="DE3" s="3" t="s">
        <v>1303</v>
      </c>
      <c r="DF3" s="3" t="s">
        <v>1325</v>
      </c>
      <c r="DG3" s="3" t="s">
        <v>41</v>
      </c>
      <c r="DH3" s="3">
        <v>30</v>
      </c>
      <c r="DI3" s="3" t="s">
        <v>41</v>
      </c>
      <c r="DJ3" s="3" t="s">
        <v>41</v>
      </c>
      <c r="DK3" s="3" t="s">
        <v>41</v>
      </c>
      <c r="DL3" s="3">
        <v>0.2</v>
      </c>
      <c r="DM3" s="3" t="s">
        <v>41</v>
      </c>
      <c r="DN3" s="3" t="s">
        <v>1343</v>
      </c>
      <c r="DO3" s="3" t="s">
        <v>1361</v>
      </c>
      <c r="DP3" s="3" t="s">
        <v>20</v>
      </c>
      <c r="DQ3" s="3" t="s">
        <v>41</v>
      </c>
      <c r="DR3" s="3" t="s">
        <v>41</v>
      </c>
      <c r="DS3" s="3" t="s">
        <v>41</v>
      </c>
      <c r="DT3" s="3" t="s">
        <v>20</v>
      </c>
      <c r="DU3" s="3" t="s">
        <v>41</v>
      </c>
      <c r="DV3" s="3" t="s">
        <v>41</v>
      </c>
      <c r="DW3" s="3" t="s">
        <v>41</v>
      </c>
      <c r="DX3" s="3" t="s">
        <v>20</v>
      </c>
      <c r="DY3" s="3" t="s">
        <v>41</v>
      </c>
      <c r="DZ3" s="3" t="s">
        <v>41</v>
      </c>
      <c r="EA3" s="3" t="s">
        <v>41</v>
      </c>
      <c r="EB3" s="3" t="s">
        <v>1475</v>
      </c>
      <c r="EC3" s="6"/>
      <c r="ED3" s="3" t="s">
        <v>1504</v>
      </c>
      <c r="EE3" s="3" t="s">
        <v>1506</v>
      </c>
      <c r="EF3" s="3">
        <v>1</v>
      </c>
      <c r="EG3" s="3">
        <v>1</v>
      </c>
      <c r="EH3" s="3" t="s">
        <v>20</v>
      </c>
      <c r="EI3" s="3" t="s">
        <v>20</v>
      </c>
      <c r="EJ3" s="3" t="s">
        <v>20</v>
      </c>
      <c r="EK3" s="3" t="s">
        <v>20</v>
      </c>
      <c r="EL3" s="3" t="s">
        <v>20</v>
      </c>
      <c r="EM3" s="3" t="s">
        <v>20</v>
      </c>
      <c r="EN3" s="3" t="s">
        <v>1534</v>
      </c>
      <c r="EO3" s="6"/>
      <c r="EP3" s="3" t="s">
        <v>1540</v>
      </c>
      <c r="EQ3" s="3" t="s">
        <v>1506</v>
      </c>
      <c r="ER3" s="3" t="s">
        <v>20</v>
      </c>
      <c r="ES3" s="3" t="s">
        <v>1559</v>
      </c>
      <c r="ET3" s="1">
        <v>1</v>
      </c>
    </row>
    <row r="4" spans="1:150" x14ac:dyDescent="0.25">
      <c r="A4" s="5">
        <v>2</v>
      </c>
      <c r="B4" s="27">
        <v>42</v>
      </c>
      <c r="C4" s="27">
        <v>3</v>
      </c>
      <c r="D4" s="6" t="s">
        <v>1</v>
      </c>
      <c r="E4" s="6"/>
      <c r="F4" s="27">
        <v>5</v>
      </c>
      <c r="G4" s="27">
        <v>1</v>
      </c>
      <c r="H4" s="6" t="s">
        <v>11</v>
      </c>
      <c r="I4" s="6">
        <v>3</v>
      </c>
      <c r="J4" s="6" t="s">
        <v>42</v>
      </c>
      <c r="K4" s="6" t="s">
        <v>62</v>
      </c>
      <c r="L4" s="6" t="s">
        <v>102</v>
      </c>
      <c r="M4" s="27">
        <v>1984</v>
      </c>
      <c r="N4" s="6" t="s">
        <v>125</v>
      </c>
      <c r="O4" s="6" t="s">
        <v>125</v>
      </c>
      <c r="P4" s="6" t="s">
        <v>143</v>
      </c>
      <c r="Q4" s="6" t="s">
        <v>148</v>
      </c>
      <c r="R4" s="6" t="s">
        <v>179</v>
      </c>
      <c r="S4" s="6"/>
      <c r="T4" s="3" t="s">
        <v>195</v>
      </c>
      <c r="U4" s="6" t="s">
        <v>198</v>
      </c>
      <c r="V4" s="9" t="s">
        <v>221</v>
      </c>
      <c r="W4" s="6" t="s">
        <v>240</v>
      </c>
      <c r="X4" s="6"/>
      <c r="Y4" s="3" t="s">
        <v>267</v>
      </c>
      <c r="Z4" s="6">
        <v>3</v>
      </c>
      <c r="AA4" s="6" t="s">
        <v>272</v>
      </c>
      <c r="AB4" s="6">
        <v>2</v>
      </c>
      <c r="AC4" s="6" t="s">
        <v>303</v>
      </c>
      <c r="AD4" s="6" t="s">
        <v>338</v>
      </c>
      <c r="AE4" s="6"/>
      <c r="AF4" s="6" t="s">
        <v>346</v>
      </c>
      <c r="AG4" s="6" t="s">
        <v>375</v>
      </c>
      <c r="AH4" s="6" t="s">
        <v>41</v>
      </c>
      <c r="AI4" s="6" t="s">
        <v>397</v>
      </c>
      <c r="AJ4" s="27">
        <v>2003</v>
      </c>
      <c r="AK4" s="6"/>
      <c r="AL4" s="6" t="s">
        <v>429</v>
      </c>
      <c r="AM4" s="6" t="s">
        <v>439</v>
      </c>
      <c r="AN4" s="6"/>
      <c r="AO4" s="6">
        <v>2</v>
      </c>
      <c r="AP4" s="6" t="s">
        <v>479</v>
      </c>
      <c r="AQ4" s="6" t="s">
        <v>513</v>
      </c>
      <c r="AR4" s="7">
        <v>0</v>
      </c>
      <c r="AS4" s="3" t="s">
        <v>520</v>
      </c>
      <c r="AT4" s="6" t="s">
        <v>537</v>
      </c>
      <c r="AU4" s="6" t="s">
        <v>559</v>
      </c>
      <c r="AV4" s="6" t="s">
        <v>595</v>
      </c>
      <c r="AW4" s="7">
        <v>0</v>
      </c>
      <c r="AX4" s="6" t="s">
        <v>612</v>
      </c>
      <c r="AY4" s="6" t="s">
        <v>41</v>
      </c>
      <c r="AZ4" s="3" t="s">
        <v>41</v>
      </c>
      <c r="BA4" s="6" t="s">
        <v>41</v>
      </c>
      <c r="BB4" s="6" t="s">
        <v>41</v>
      </c>
      <c r="BC4" s="6" t="s">
        <v>41</v>
      </c>
      <c r="BD4" s="6" t="s">
        <v>41</v>
      </c>
      <c r="BE4" s="6" t="s">
        <v>41</v>
      </c>
      <c r="BF4" s="3" t="s">
        <v>675</v>
      </c>
      <c r="BG4" s="6" t="s">
        <v>705</v>
      </c>
      <c r="BH4" s="6" t="s">
        <v>740</v>
      </c>
      <c r="BI4" s="6" t="s">
        <v>735</v>
      </c>
      <c r="BJ4" s="6"/>
      <c r="BK4" s="6">
        <v>4</v>
      </c>
      <c r="BL4" s="6" t="s">
        <v>780</v>
      </c>
      <c r="BM4" s="6" t="s">
        <v>41</v>
      </c>
      <c r="BN4" s="6"/>
      <c r="BO4" s="6" t="s">
        <v>843</v>
      </c>
      <c r="BP4" s="6" t="s">
        <v>855</v>
      </c>
      <c r="BQ4" s="3" t="s">
        <v>866</v>
      </c>
      <c r="BR4" s="6">
        <v>0</v>
      </c>
      <c r="BS4" s="4" t="s">
        <v>892</v>
      </c>
      <c r="BT4" s="6">
        <f>6/6</f>
        <v>1</v>
      </c>
      <c r="BU4" s="6">
        <v>6</v>
      </c>
      <c r="BV4" s="10">
        <f>4/6</f>
        <v>0.66666666666666663</v>
      </c>
      <c r="BW4" s="6">
        <v>6</v>
      </c>
      <c r="BX4" s="10">
        <f>50/6</f>
        <v>8.3333333333333339</v>
      </c>
      <c r="BY4" s="6" t="s">
        <v>914</v>
      </c>
      <c r="BZ4" s="3" t="s">
        <v>944</v>
      </c>
      <c r="CA4" s="6" t="s">
        <v>963</v>
      </c>
      <c r="CB4" s="6" t="s">
        <v>41</v>
      </c>
      <c r="CC4" s="6" t="s">
        <v>41</v>
      </c>
      <c r="CD4" s="6" t="s">
        <v>1003</v>
      </c>
      <c r="CE4" s="6" t="s">
        <v>343</v>
      </c>
      <c r="CF4" s="6" t="s">
        <v>1051</v>
      </c>
      <c r="CG4" s="6"/>
      <c r="CH4" s="6"/>
      <c r="CI4" s="6" t="s">
        <v>1080</v>
      </c>
      <c r="CJ4" s="6" t="s">
        <v>144</v>
      </c>
      <c r="CK4" s="6" t="s">
        <v>343</v>
      </c>
      <c r="CL4" s="6" t="s">
        <v>343</v>
      </c>
      <c r="CM4" s="6" t="s">
        <v>1139</v>
      </c>
      <c r="CN4" s="6" t="s">
        <v>20</v>
      </c>
      <c r="CO4" s="6" t="s">
        <v>1170</v>
      </c>
      <c r="CP4" s="6" t="s">
        <v>1186</v>
      </c>
      <c r="CQ4" s="6"/>
      <c r="CR4" s="3" t="s">
        <v>1214</v>
      </c>
      <c r="CS4" s="6" t="s">
        <v>202</v>
      </c>
      <c r="CT4" s="6">
        <v>8.5</v>
      </c>
      <c r="CU4" s="6" t="s">
        <v>1230</v>
      </c>
      <c r="CV4" s="6"/>
      <c r="CW4" s="6"/>
      <c r="CX4" s="6" t="s">
        <v>20</v>
      </c>
      <c r="CY4" s="6">
        <v>8.5</v>
      </c>
      <c r="CZ4" s="6" t="s">
        <v>1230</v>
      </c>
      <c r="DA4" s="6" t="s">
        <v>1288</v>
      </c>
      <c r="DB4" s="6" t="s">
        <v>41</v>
      </c>
      <c r="DC4" s="6" t="s">
        <v>41</v>
      </c>
      <c r="DD4" s="6" t="s">
        <v>41</v>
      </c>
      <c r="DE4" s="6" t="s">
        <v>20</v>
      </c>
      <c r="DF4" s="6" t="s">
        <v>41</v>
      </c>
      <c r="DG4" s="6">
        <v>3</v>
      </c>
      <c r="DH4" s="6" t="s">
        <v>41</v>
      </c>
      <c r="DI4" s="6" t="s">
        <v>41</v>
      </c>
      <c r="DJ4" s="6">
        <f>15*7500/1000000</f>
        <v>0.1125</v>
      </c>
      <c r="DK4" s="6">
        <v>2</v>
      </c>
      <c r="DL4" s="6">
        <v>0.185</v>
      </c>
      <c r="DM4" s="6">
        <v>0.6</v>
      </c>
      <c r="DN4" s="6" t="s">
        <v>1344</v>
      </c>
      <c r="DO4" s="6" t="s">
        <v>1362</v>
      </c>
      <c r="DP4" s="6" t="s">
        <v>20</v>
      </c>
      <c r="DQ4" s="6"/>
      <c r="DR4" s="6"/>
      <c r="DS4" s="6"/>
      <c r="DT4" s="6" t="s">
        <v>20</v>
      </c>
      <c r="DU4" s="6"/>
      <c r="DV4" s="6"/>
      <c r="DW4" s="6"/>
      <c r="DX4" s="6" t="s">
        <v>20</v>
      </c>
      <c r="DY4" s="6"/>
      <c r="DZ4" s="6"/>
      <c r="EA4" s="6"/>
      <c r="EB4" s="3" t="s">
        <v>1476</v>
      </c>
      <c r="EC4" s="6"/>
      <c r="ED4" s="3" t="s">
        <v>1504</v>
      </c>
      <c r="EE4" s="6" t="s">
        <v>1506</v>
      </c>
      <c r="EF4" s="3">
        <v>2</v>
      </c>
      <c r="EG4" s="3">
        <v>2</v>
      </c>
      <c r="EH4" s="3" t="s">
        <v>20</v>
      </c>
      <c r="EI4" s="3" t="s">
        <v>20</v>
      </c>
      <c r="EJ4" s="3" t="s">
        <v>20</v>
      </c>
      <c r="EK4" s="3" t="s">
        <v>20</v>
      </c>
      <c r="EL4" s="3" t="s">
        <v>20</v>
      </c>
      <c r="EM4" s="3" t="s">
        <v>20</v>
      </c>
      <c r="EN4" s="3" t="s">
        <v>20</v>
      </c>
      <c r="EO4" s="6"/>
      <c r="EP4" s="3" t="s">
        <v>1540</v>
      </c>
      <c r="EQ4" s="3" t="s">
        <v>1543</v>
      </c>
      <c r="ER4" s="3" t="s">
        <v>20</v>
      </c>
      <c r="ES4" s="3" t="s">
        <v>1560</v>
      </c>
      <c r="ET4" s="1">
        <v>1</v>
      </c>
    </row>
    <row r="5" spans="1:150" x14ac:dyDescent="0.25">
      <c r="A5" s="5">
        <v>3</v>
      </c>
      <c r="B5" s="27">
        <v>68</v>
      </c>
      <c r="C5" s="26">
        <v>3</v>
      </c>
      <c r="D5" s="6" t="s">
        <v>1</v>
      </c>
      <c r="E5" s="6"/>
      <c r="F5" s="27">
        <v>4</v>
      </c>
      <c r="G5" s="27">
        <v>3</v>
      </c>
      <c r="H5" s="6" t="s">
        <v>12</v>
      </c>
      <c r="I5" s="6">
        <v>3</v>
      </c>
      <c r="J5" s="6" t="s">
        <v>20</v>
      </c>
      <c r="K5" s="6" t="s">
        <v>63</v>
      </c>
      <c r="L5" s="6" t="s">
        <v>102</v>
      </c>
      <c r="M5" s="27">
        <v>1973</v>
      </c>
      <c r="N5" s="6" t="s">
        <v>124</v>
      </c>
      <c r="O5" s="6" t="s">
        <v>124</v>
      </c>
      <c r="P5" s="6" t="s">
        <v>20</v>
      </c>
      <c r="Q5" s="6" t="s">
        <v>149</v>
      </c>
      <c r="R5" s="6"/>
      <c r="S5" s="6"/>
      <c r="T5" s="3" t="s">
        <v>195</v>
      </c>
      <c r="U5" s="6" t="s">
        <v>199</v>
      </c>
      <c r="V5" s="6" t="s">
        <v>222</v>
      </c>
      <c r="W5" s="6" t="s">
        <v>241</v>
      </c>
      <c r="X5" s="6"/>
      <c r="Y5" s="3" t="s">
        <v>267</v>
      </c>
      <c r="Z5" s="6">
        <v>3</v>
      </c>
      <c r="AA5" s="6" t="s">
        <v>273</v>
      </c>
      <c r="AB5" s="6">
        <v>3</v>
      </c>
      <c r="AC5" s="6" t="s">
        <v>304</v>
      </c>
      <c r="AD5" s="6" t="s">
        <v>339</v>
      </c>
      <c r="AE5" s="6"/>
      <c r="AF5" s="6" t="s">
        <v>347</v>
      </c>
      <c r="AG5" s="6" t="s">
        <v>41</v>
      </c>
      <c r="AH5" s="6" t="s">
        <v>41</v>
      </c>
      <c r="AI5" s="6" t="s">
        <v>398</v>
      </c>
      <c r="AJ5" s="27">
        <v>2006</v>
      </c>
      <c r="AK5" s="6"/>
      <c r="AL5" s="6" t="s">
        <v>430</v>
      </c>
      <c r="AM5" s="6" t="s">
        <v>440</v>
      </c>
      <c r="AN5" s="6"/>
      <c r="AO5" s="6">
        <v>2</v>
      </c>
      <c r="AP5" s="6" t="s">
        <v>480</v>
      </c>
      <c r="AQ5" s="6" t="s">
        <v>513</v>
      </c>
      <c r="AR5" s="7">
        <v>1</v>
      </c>
      <c r="AS5" s="6" t="s">
        <v>521</v>
      </c>
      <c r="AT5" s="6" t="s">
        <v>536</v>
      </c>
      <c r="AU5" s="6" t="s">
        <v>560</v>
      </c>
      <c r="AV5" s="6" t="s">
        <v>596</v>
      </c>
      <c r="AW5" s="7">
        <v>1</v>
      </c>
      <c r="AX5" s="6" t="s">
        <v>613</v>
      </c>
      <c r="AY5" s="6" t="s">
        <v>637</v>
      </c>
      <c r="AZ5" s="6" t="s">
        <v>653</v>
      </c>
      <c r="BA5" s="6"/>
      <c r="BB5" s="6" t="s">
        <v>664</v>
      </c>
      <c r="BC5" s="6"/>
      <c r="BD5" s="9">
        <v>1</v>
      </c>
      <c r="BE5" s="6" t="s">
        <v>670</v>
      </c>
      <c r="BF5" s="6" t="s">
        <v>676</v>
      </c>
      <c r="BG5" s="6" t="s">
        <v>706</v>
      </c>
      <c r="BH5" s="6" t="s">
        <v>596</v>
      </c>
      <c r="BI5" s="6" t="s">
        <v>341</v>
      </c>
      <c r="BJ5" s="6" t="s">
        <v>769</v>
      </c>
      <c r="BK5" s="6">
        <v>8</v>
      </c>
      <c r="BL5" s="6" t="s">
        <v>781</v>
      </c>
      <c r="BM5" s="6" t="s">
        <v>812</v>
      </c>
      <c r="BN5" s="9">
        <v>1</v>
      </c>
      <c r="BO5" s="6" t="s">
        <v>844</v>
      </c>
      <c r="BP5" s="6" t="s">
        <v>20</v>
      </c>
      <c r="BQ5" s="6" t="s">
        <v>867</v>
      </c>
      <c r="BR5" s="6">
        <v>0</v>
      </c>
      <c r="BS5" s="6" t="s">
        <v>893</v>
      </c>
      <c r="BT5" s="10">
        <f>(1.6*2)/3</f>
        <v>1.0666666666666667</v>
      </c>
      <c r="BV5" s="10">
        <f>1/3</f>
        <v>0.33333333333333331</v>
      </c>
      <c r="BX5" s="6">
        <f>(2/3)*12</f>
        <v>8</v>
      </c>
      <c r="BY5" s="6" t="s">
        <v>915</v>
      </c>
      <c r="BZ5" s="6" t="s">
        <v>945</v>
      </c>
      <c r="CA5" s="6" t="s">
        <v>964</v>
      </c>
      <c r="CB5" s="6" t="s">
        <v>143</v>
      </c>
      <c r="CC5" s="6" t="s">
        <v>996</v>
      </c>
      <c r="CD5" s="6" t="s">
        <v>1004</v>
      </c>
      <c r="CE5" s="6" t="s">
        <v>1036</v>
      </c>
      <c r="CF5" s="6" t="s">
        <v>1052</v>
      </c>
      <c r="CG5" s="6" t="s">
        <v>41</v>
      </c>
      <c r="CH5" s="6" t="s">
        <v>41</v>
      </c>
      <c r="CI5" s="6" t="s">
        <v>1081</v>
      </c>
      <c r="CJ5" s="6" t="s">
        <v>1091</v>
      </c>
      <c r="CK5" s="6" t="s">
        <v>1109</v>
      </c>
      <c r="CL5" s="6" t="s">
        <v>341</v>
      </c>
      <c r="CM5" s="6" t="s">
        <v>341</v>
      </c>
      <c r="CN5" s="6" t="s">
        <v>20</v>
      </c>
      <c r="CO5" s="6" t="s">
        <v>20</v>
      </c>
      <c r="CP5" s="6" t="s">
        <v>1187</v>
      </c>
      <c r="CQ5" s="6"/>
      <c r="CR5" s="3" t="s">
        <v>1214</v>
      </c>
      <c r="CS5" s="6" t="s">
        <v>201</v>
      </c>
      <c r="CT5" s="6">
        <v>3</v>
      </c>
      <c r="CU5" s="6"/>
      <c r="CV5" s="6"/>
      <c r="CW5" s="6" t="s">
        <v>14</v>
      </c>
      <c r="CX5" s="6" t="s">
        <v>14</v>
      </c>
      <c r="CY5" s="6">
        <v>3</v>
      </c>
      <c r="CZ5" s="6" t="s">
        <v>1278</v>
      </c>
      <c r="DA5" s="6" t="s">
        <v>1289</v>
      </c>
      <c r="DB5" s="6" t="s">
        <v>41</v>
      </c>
      <c r="DC5" s="6" t="s">
        <v>41</v>
      </c>
      <c r="DD5" s="6" t="s">
        <v>41</v>
      </c>
      <c r="DE5" s="6" t="s">
        <v>1304</v>
      </c>
      <c r="DF5" s="6" t="s">
        <v>1326</v>
      </c>
      <c r="DG5" s="6">
        <v>2</v>
      </c>
      <c r="DH5" s="6" t="s">
        <v>41</v>
      </c>
      <c r="DI5" s="6" t="s">
        <v>41</v>
      </c>
      <c r="DJ5" s="6">
        <v>0.25</v>
      </c>
      <c r="DK5" s="6">
        <v>1.5</v>
      </c>
      <c r="DL5" s="6">
        <v>0.3</v>
      </c>
      <c r="DM5" s="6" t="s">
        <v>41</v>
      </c>
      <c r="DN5" s="6" t="s">
        <v>12</v>
      </c>
      <c r="DO5" s="6" t="s">
        <v>1363</v>
      </c>
      <c r="DP5" s="6" t="s">
        <v>1401</v>
      </c>
      <c r="DQ5" s="6" t="s">
        <v>1410</v>
      </c>
      <c r="DR5" s="6" t="s">
        <v>1413</v>
      </c>
      <c r="DS5" s="6" t="s">
        <v>201</v>
      </c>
      <c r="DT5" s="6" t="s">
        <v>20</v>
      </c>
      <c r="DU5" s="6" t="s">
        <v>41</v>
      </c>
      <c r="DV5" s="6" t="s">
        <v>41</v>
      </c>
      <c r="DW5" s="6" t="s">
        <v>41</v>
      </c>
      <c r="DX5" s="6" t="s">
        <v>1446</v>
      </c>
      <c r="DY5" s="6" t="s">
        <v>41</v>
      </c>
      <c r="DZ5" s="6" t="s">
        <v>41</v>
      </c>
      <c r="EA5" s="6" t="s">
        <v>41</v>
      </c>
      <c r="EB5" s="6" t="s">
        <v>1477</v>
      </c>
      <c r="EC5" s="6"/>
      <c r="ED5" s="3" t="s">
        <v>1504</v>
      </c>
      <c r="EE5" s="6" t="s">
        <v>14</v>
      </c>
      <c r="EF5" s="6">
        <v>4</v>
      </c>
      <c r="EG5" s="6">
        <v>3</v>
      </c>
      <c r="EH5" s="6" t="s">
        <v>1515</v>
      </c>
      <c r="EI5" s="6" t="s">
        <v>20</v>
      </c>
      <c r="EJ5" s="6" t="s">
        <v>20</v>
      </c>
      <c r="EK5" s="6" t="s">
        <v>20</v>
      </c>
      <c r="EL5" s="3" t="s">
        <v>20</v>
      </c>
      <c r="EM5" s="3" t="s">
        <v>20</v>
      </c>
      <c r="EN5" s="6" t="s">
        <v>1535</v>
      </c>
      <c r="EO5" s="6"/>
      <c r="EP5" s="3" t="s">
        <v>1540</v>
      </c>
      <c r="EQ5" s="6" t="s">
        <v>1544</v>
      </c>
      <c r="ER5" s="6" t="s">
        <v>20</v>
      </c>
      <c r="ES5" s="6" t="s">
        <v>1561</v>
      </c>
      <c r="ET5" s="1">
        <v>1</v>
      </c>
    </row>
    <row r="6" spans="1:150" x14ac:dyDescent="0.25">
      <c r="A6" s="6">
        <v>4</v>
      </c>
      <c r="B6" s="28">
        <v>65</v>
      </c>
      <c r="C6" s="28">
        <v>1</v>
      </c>
      <c r="D6" s="1" t="s">
        <v>2</v>
      </c>
      <c r="F6" s="27">
        <v>5</v>
      </c>
      <c r="G6" s="27">
        <v>1</v>
      </c>
      <c r="H6" s="6" t="s">
        <v>12</v>
      </c>
      <c r="I6" s="6">
        <v>1</v>
      </c>
      <c r="J6" s="6" t="s">
        <v>43</v>
      </c>
      <c r="K6" s="6" t="s">
        <v>64</v>
      </c>
      <c r="L6" s="6" t="s">
        <v>102</v>
      </c>
      <c r="M6" s="27">
        <v>1984</v>
      </c>
      <c r="N6" s="6" t="s">
        <v>126</v>
      </c>
      <c r="O6" s="6" t="s">
        <v>138</v>
      </c>
      <c r="P6" s="6" t="s">
        <v>143</v>
      </c>
      <c r="Q6" s="6" t="s">
        <v>150</v>
      </c>
      <c r="R6" s="6" t="s">
        <v>180</v>
      </c>
      <c r="S6" s="6"/>
      <c r="T6" s="3" t="s">
        <v>195</v>
      </c>
      <c r="U6" s="6" t="s">
        <v>200</v>
      </c>
      <c r="V6" s="6" t="s">
        <v>223</v>
      </c>
      <c r="W6" s="6" t="s">
        <v>242</v>
      </c>
      <c r="X6" s="6"/>
      <c r="Y6" s="3" t="s">
        <v>267</v>
      </c>
      <c r="Z6" s="6">
        <v>4</v>
      </c>
      <c r="AA6" s="6" t="s">
        <v>274</v>
      </c>
      <c r="AB6" s="6">
        <v>3</v>
      </c>
      <c r="AC6" s="6" t="s">
        <v>305</v>
      </c>
      <c r="AD6" s="6" t="s">
        <v>340</v>
      </c>
      <c r="AE6" s="6"/>
      <c r="AF6" s="6" t="s">
        <v>348</v>
      </c>
      <c r="AG6" s="6" t="s">
        <v>20</v>
      </c>
      <c r="AH6" s="6" t="s">
        <v>41</v>
      </c>
      <c r="AI6" s="6" t="s">
        <v>399</v>
      </c>
      <c r="AJ6" s="27">
        <v>2002</v>
      </c>
      <c r="AK6" s="6"/>
      <c r="AL6" s="9">
        <v>0.5</v>
      </c>
      <c r="AM6" s="6" t="s">
        <v>143</v>
      </c>
      <c r="AN6" s="6"/>
      <c r="AO6" s="6">
        <v>2</v>
      </c>
      <c r="AP6" s="6" t="s">
        <v>481</v>
      </c>
      <c r="AQ6" s="6" t="s">
        <v>513</v>
      </c>
      <c r="AR6" s="7">
        <v>0</v>
      </c>
      <c r="AS6" s="6" t="s">
        <v>522</v>
      </c>
      <c r="AT6" s="6" t="s">
        <v>538</v>
      </c>
      <c r="AU6" s="6" t="s">
        <v>561</v>
      </c>
      <c r="AV6" s="6" t="s">
        <v>597</v>
      </c>
      <c r="AW6" s="7">
        <v>0</v>
      </c>
      <c r="AX6" s="6" t="s">
        <v>614</v>
      </c>
      <c r="AY6" s="6" t="s">
        <v>638</v>
      </c>
      <c r="AZ6" s="6" t="s">
        <v>541</v>
      </c>
      <c r="BA6" s="6" t="s">
        <v>661</v>
      </c>
      <c r="BB6" s="6" t="s">
        <v>665</v>
      </c>
      <c r="BC6" s="6" t="s">
        <v>41</v>
      </c>
      <c r="BD6" s="6" t="s">
        <v>14</v>
      </c>
      <c r="BE6" s="11">
        <v>30000</v>
      </c>
      <c r="BF6" s="6" t="s">
        <v>677</v>
      </c>
      <c r="BG6" s="6" t="s">
        <v>707</v>
      </c>
      <c r="BH6" s="6" t="s">
        <v>605</v>
      </c>
      <c r="BI6" s="6" t="s">
        <v>761</v>
      </c>
      <c r="BJ6" s="6" t="s">
        <v>143</v>
      </c>
      <c r="BK6" s="6">
        <v>0</v>
      </c>
      <c r="BL6" s="6" t="s">
        <v>782</v>
      </c>
      <c r="BM6" s="6" t="s">
        <v>813</v>
      </c>
      <c r="BN6" s="6">
        <v>0</v>
      </c>
      <c r="BO6" s="6"/>
      <c r="BP6" s="6" t="s">
        <v>20</v>
      </c>
      <c r="BQ6" s="6" t="s">
        <v>868</v>
      </c>
      <c r="BR6" s="6">
        <v>0</v>
      </c>
      <c r="BS6" s="6" t="s">
        <v>894</v>
      </c>
      <c r="BT6" s="6">
        <v>2.2999999999999998</v>
      </c>
      <c r="BU6" s="6"/>
      <c r="BV6" s="6">
        <v>0.9</v>
      </c>
      <c r="BW6" s="6"/>
      <c r="BX6" s="6">
        <f>1.7*12</f>
        <v>20.399999999999999</v>
      </c>
      <c r="BY6" s="6" t="s">
        <v>916</v>
      </c>
      <c r="BZ6" s="6" t="s">
        <v>748</v>
      </c>
      <c r="CA6" s="6" t="s">
        <v>965</v>
      </c>
      <c r="CB6" s="6" t="s">
        <v>41</v>
      </c>
      <c r="CC6" s="6" t="s">
        <v>41</v>
      </c>
      <c r="CD6" s="6" t="s">
        <v>1005</v>
      </c>
      <c r="CE6" s="6" t="s">
        <v>1037</v>
      </c>
      <c r="CF6" s="6" t="s">
        <v>1052</v>
      </c>
      <c r="CG6" s="6" t="s">
        <v>41</v>
      </c>
      <c r="CH6" s="6" t="s">
        <v>41</v>
      </c>
      <c r="CI6" s="6" t="s">
        <v>1082</v>
      </c>
      <c r="CJ6" s="6" t="s">
        <v>1092</v>
      </c>
      <c r="CK6" s="6" t="s">
        <v>340</v>
      </c>
      <c r="CL6" s="6" t="s">
        <v>1130</v>
      </c>
      <c r="CM6" s="6" t="s">
        <v>1140</v>
      </c>
      <c r="CN6" s="6" t="s">
        <v>272</v>
      </c>
      <c r="CO6" s="6" t="s">
        <v>1171</v>
      </c>
      <c r="CP6" s="6" t="s">
        <v>143</v>
      </c>
      <c r="CQ6" s="6"/>
      <c r="CR6" s="3" t="s">
        <v>1214</v>
      </c>
      <c r="CS6" s="6" t="s">
        <v>201</v>
      </c>
      <c r="CT6" s="6">
        <v>6</v>
      </c>
      <c r="CU6" s="6" t="s">
        <v>1231</v>
      </c>
      <c r="CV6" s="6"/>
      <c r="CW6" s="6" t="s">
        <v>14</v>
      </c>
      <c r="CX6" s="6" t="s">
        <v>14</v>
      </c>
      <c r="CY6" s="6">
        <v>6</v>
      </c>
      <c r="CZ6" s="6" t="s">
        <v>1231</v>
      </c>
      <c r="DA6" s="6" t="s">
        <v>1289</v>
      </c>
      <c r="DB6" s="6" t="s">
        <v>14</v>
      </c>
      <c r="DC6" s="6" t="s">
        <v>41</v>
      </c>
      <c r="DD6" s="6" t="s">
        <v>41</v>
      </c>
      <c r="DE6" s="6" t="s">
        <v>1305</v>
      </c>
      <c r="DF6" s="6" t="s">
        <v>20</v>
      </c>
      <c r="DG6" s="6">
        <v>1.8</v>
      </c>
      <c r="DH6" s="6" t="s">
        <v>41</v>
      </c>
      <c r="DI6" s="6" t="s">
        <v>41</v>
      </c>
      <c r="DJ6" s="6" t="s">
        <v>41</v>
      </c>
      <c r="DK6" s="6">
        <v>0.6</v>
      </c>
      <c r="DL6" s="6">
        <v>0.09</v>
      </c>
      <c r="DM6" s="6">
        <v>2</v>
      </c>
      <c r="DN6" s="6" t="s">
        <v>12</v>
      </c>
      <c r="DO6" s="6" t="s">
        <v>1364</v>
      </c>
      <c r="DP6" s="6" t="s">
        <v>20</v>
      </c>
      <c r="DQ6" s="6" t="s">
        <v>41</v>
      </c>
      <c r="DR6" s="6" t="s">
        <v>41</v>
      </c>
      <c r="DS6" s="6" t="s">
        <v>41</v>
      </c>
      <c r="DT6" s="6" t="s">
        <v>1426</v>
      </c>
      <c r="DU6" s="6" t="s">
        <v>41</v>
      </c>
      <c r="DV6" s="6" t="s">
        <v>41</v>
      </c>
      <c r="DW6" s="6" t="s">
        <v>41</v>
      </c>
      <c r="DX6" s="6" t="s">
        <v>20</v>
      </c>
      <c r="DY6" s="6" t="s">
        <v>41</v>
      </c>
      <c r="DZ6" s="6" t="s">
        <v>41</v>
      </c>
      <c r="EA6" s="6" t="s">
        <v>41</v>
      </c>
      <c r="EB6" s="6" t="s">
        <v>1478</v>
      </c>
      <c r="EC6" s="6"/>
      <c r="ED6" s="3" t="s">
        <v>1504</v>
      </c>
      <c r="EE6" s="6" t="s">
        <v>12</v>
      </c>
      <c r="EF6" s="6">
        <v>1</v>
      </c>
      <c r="EG6" s="6">
        <v>2</v>
      </c>
      <c r="EH6" s="6" t="s">
        <v>1516</v>
      </c>
      <c r="EI6" s="6" t="s">
        <v>20</v>
      </c>
      <c r="EJ6" s="6" t="s">
        <v>20</v>
      </c>
      <c r="EK6" s="6" t="s">
        <v>20</v>
      </c>
      <c r="EL6" s="6" t="s">
        <v>20</v>
      </c>
      <c r="EM6" s="6" t="s">
        <v>20</v>
      </c>
      <c r="EN6" s="6" t="s">
        <v>143</v>
      </c>
      <c r="EO6" s="6"/>
      <c r="EP6" s="3" t="s">
        <v>1540</v>
      </c>
      <c r="EQ6" s="6" t="s">
        <v>20</v>
      </c>
      <c r="ER6" s="6" t="s">
        <v>20</v>
      </c>
      <c r="ES6" s="6" t="s">
        <v>1562</v>
      </c>
      <c r="ET6" s="1">
        <v>1</v>
      </c>
    </row>
    <row r="7" spans="1:150" x14ac:dyDescent="0.25">
      <c r="A7" s="5">
        <v>5</v>
      </c>
      <c r="B7" s="27">
        <v>38</v>
      </c>
      <c r="C7" s="27">
        <v>2</v>
      </c>
      <c r="D7" s="6" t="s">
        <v>1</v>
      </c>
      <c r="F7" s="27">
        <v>4</v>
      </c>
      <c r="G7" s="27">
        <v>4</v>
      </c>
      <c r="H7" s="6" t="s">
        <v>13</v>
      </c>
      <c r="I7" s="6">
        <v>3</v>
      </c>
      <c r="J7" s="6" t="s">
        <v>44</v>
      </c>
      <c r="K7" s="6" t="s">
        <v>65</v>
      </c>
      <c r="L7" s="6" t="s">
        <v>102</v>
      </c>
      <c r="M7" s="27">
        <v>1986</v>
      </c>
      <c r="N7" s="6" t="s">
        <v>124</v>
      </c>
      <c r="O7" s="6" t="s">
        <v>124</v>
      </c>
      <c r="P7" s="6" t="s">
        <v>143</v>
      </c>
      <c r="Q7" s="6" t="s">
        <v>151</v>
      </c>
      <c r="R7" s="6" t="s">
        <v>180</v>
      </c>
      <c r="S7" s="6"/>
      <c r="T7" s="3" t="s">
        <v>195</v>
      </c>
      <c r="U7" s="6" t="s">
        <v>201</v>
      </c>
      <c r="V7" s="6" t="s">
        <v>224</v>
      </c>
      <c r="W7" s="6" t="s">
        <v>243</v>
      </c>
      <c r="X7" s="6"/>
      <c r="Y7" s="3" t="s">
        <v>267</v>
      </c>
      <c r="Z7" s="6">
        <v>2</v>
      </c>
      <c r="AA7" s="6" t="s">
        <v>275</v>
      </c>
      <c r="AB7" s="6">
        <v>4</v>
      </c>
      <c r="AC7" s="6" t="s">
        <v>306</v>
      </c>
      <c r="AD7" s="6" t="s">
        <v>20</v>
      </c>
      <c r="AE7" s="6"/>
      <c r="AF7" s="6">
        <v>7</v>
      </c>
      <c r="AG7" s="6" t="s">
        <v>376</v>
      </c>
      <c r="AH7" s="6" t="s">
        <v>388</v>
      </c>
      <c r="AI7" s="6" t="s">
        <v>400</v>
      </c>
      <c r="AJ7" s="27">
        <v>2007</v>
      </c>
      <c r="AK7" s="6"/>
      <c r="AL7" s="6" t="s">
        <v>431</v>
      </c>
      <c r="AM7" s="6" t="s">
        <v>441</v>
      </c>
      <c r="AN7" s="6"/>
      <c r="AO7" s="6">
        <v>1</v>
      </c>
      <c r="AP7" s="6" t="s">
        <v>482</v>
      </c>
      <c r="AQ7" s="6" t="s">
        <v>513</v>
      </c>
      <c r="AR7" s="7">
        <v>1</v>
      </c>
      <c r="AS7" s="6" t="s">
        <v>520</v>
      </c>
      <c r="AT7" s="6" t="s">
        <v>539</v>
      </c>
      <c r="AU7" s="6" t="s">
        <v>562</v>
      </c>
      <c r="AV7" s="6" t="s">
        <v>598</v>
      </c>
      <c r="AW7" s="7">
        <v>1</v>
      </c>
      <c r="AX7" s="6" t="s">
        <v>615</v>
      </c>
      <c r="AY7" s="6" t="s">
        <v>639</v>
      </c>
      <c r="AZ7" s="6" t="s">
        <v>20</v>
      </c>
      <c r="BA7" s="6" t="s">
        <v>41</v>
      </c>
      <c r="BB7" s="6" t="s">
        <v>41</v>
      </c>
      <c r="BC7" s="6" t="s">
        <v>41</v>
      </c>
      <c r="BD7" s="6" t="s">
        <v>41</v>
      </c>
      <c r="BE7" s="6" t="s">
        <v>41</v>
      </c>
      <c r="BF7" s="6" t="s">
        <v>678</v>
      </c>
      <c r="BG7" s="6" t="s">
        <v>708</v>
      </c>
      <c r="BH7" s="6"/>
      <c r="BI7" s="6"/>
      <c r="BJ7" s="6"/>
      <c r="BK7" s="6">
        <v>0</v>
      </c>
      <c r="BL7" s="6"/>
      <c r="BM7" s="6"/>
      <c r="BN7" s="6"/>
      <c r="BO7" s="6"/>
      <c r="BP7" s="6" t="s">
        <v>20</v>
      </c>
      <c r="BQ7" s="6"/>
      <c r="BR7" s="9">
        <v>1</v>
      </c>
      <c r="BS7" s="4" t="s">
        <v>892</v>
      </c>
      <c r="BT7" s="6">
        <v>0.6</v>
      </c>
      <c r="BU7" s="6"/>
      <c r="BV7" s="6">
        <v>0.4</v>
      </c>
      <c r="BW7" s="6"/>
      <c r="BX7" s="6" t="s">
        <v>41</v>
      </c>
      <c r="BY7" s="6" t="s">
        <v>12</v>
      </c>
      <c r="BZ7" s="6" t="s">
        <v>946</v>
      </c>
      <c r="CA7" s="6" t="s">
        <v>966</v>
      </c>
      <c r="CB7" s="6" t="s">
        <v>143</v>
      </c>
      <c r="CC7" s="6" t="s">
        <v>997</v>
      </c>
      <c r="CD7" s="6" t="s">
        <v>1006</v>
      </c>
      <c r="CE7" s="6" t="s">
        <v>340</v>
      </c>
      <c r="CF7" s="6" t="s">
        <v>1053</v>
      </c>
      <c r="CG7" s="6" t="s">
        <v>41</v>
      </c>
      <c r="CH7" s="6" t="s">
        <v>41</v>
      </c>
      <c r="CI7" s="6" t="s">
        <v>1083</v>
      </c>
      <c r="CJ7" s="6" t="s">
        <v>143</v>
      </c>
      <c r="CK7" s="6" t="s">
        <v>1110</v>
      </c>
      <c r="CL7" s="6" t="s">
        <v>1110</v>
      </c>
      <c r="CM7" s="6" t="s">
        <v>1110</v>
      </c>
      <c r="CN7" s="6" t="s">
        <v>1159</v>
      </c>
      <c r="CO7" s="6" t="s">
        <v>1172</v>
      </c>
      <c r="CP7" s="6" t="s">
        <v>1188</v>
      </c>
      <c r="CQ7" s="6"/>
      <c r="CR7" s="3" t="s">
        <v>1214</v>
      </c>
      <c r="CS7" s="6" t="s">
        <v>1216</v>
      </c>
      <c r="CT7" s="12" t="s">
        <v>1226</v>
      </c>
      <c r="CU7" s="6" t="s">
        <v>41</v>
      </c>
      <c r="CV7" s="6"/>
      <c r="CW7" s="6" t="s">
        <v>1256</v>
      </c>
      <c r="CX7" s="6" t="s">
        <v>16</v>
      </c>
      <c r="CY7" s="6">
        <v>0.2</v>
      </c>
      <c r="CZ7" s="6"/>
      <c r="DA7" s="6" t="s">
        <v>1290</v>
      </c>
      <c r="DB7" s="6" t="s">
        <v>41</v>
      </c>
      <c r="DC7" s="6" t="s">
        <v>41</v>
      </c>
      <c r="DD7" s="6" t="s">
        <v>41</v>
      </c>
      <c r="DE7" s="6" t="s">
        <v>41</v>
      </c>
      <c r="DF7" s="6" t="s">
        <v>41</v>
      </c>
      <c r="DG7" s="11">
        <v>0.5</v>
      </c>
      <c r="DH7" s="6" t="s">
        <v>41</v>
      </c>
      <c r="DI7" s="6" t="s">
        <v>41</v>
      </c>
      <c r="DJ7" s="6" t="s">
        <v>41</v>
      </c>
      <c r="DK7" s="6" t="s">
        <v>41</v>
      </c>
      <c r="DL7" s="6">
        <v>0.06</v>
      </c>
      <c r="DM7" s="6">
        <v>0.1</v>
      </c>
      <c r="DN7" s="6" t="s">
        <v>12</v>
      </c>
      <c r="DO7" s="6" t="s">
        <v>1365</v>
      </c>
      <c r="DP7" s="6" t="s">
        <v>20</v>
      </c>
      <c r="DQ7" s="6" t="s">
        <v>41</v>
      </c>
      <c r="DR7" s="6" t="s">
        <v>41</v>
      </c>
      <c r="DS7" s="6" t="s">
        <v>41</v>
      </c>
      <c r="DT7" s="6" t="s">
        <v>20</v>
      </c>
      <c r="DU7" s="6" t="s">
        <v>41</v>
      </c>
      <c r="DV7" s="6" t="s">
        <v>41</v>
      </c>
      <c r="DW7" s="6" t="s">
        <v>41</v>
      </c>
      <c r="DX7" s="6" t="s">
        <v>655</v>
      </c>
      <c r="DY7" s="6" t="s">
        <v>41</v>
      </c>
      <c r="DZ7" s="6" t="s">
        <v>41</v>
      </c>
      <c r="EA7" s="6" t="s">
        <v>41</v>
      </c>
      <c r="EC7" s="6"/>
      <c r="ED7" s="3" t="s">
        <v>1504</v>
      </c>
      <c r="EE7" s="6" t="s">
        <v>14</v>
      </c>
      <c r="EF7" s="6">
        <v>2</v>
      </c>
      <c r="EG7" s="6">
        <v>2</v>
      </c>
      <c r="EH7" s="6" t="s">
        <v>1517</v>
      </c>
      <c r="EI7" s="6" t="s">
        <v>20</v>
      </c>
      <c r="EJ7" s="6" t="s">
        <v>20</v>
      </c>
      <c r="EK7" s="6" t="s">
        <v>20</v>
      </c>
      <c r="EL7" s="6" t="s">
        <v>20</v>
      </c>
      <c r="EM7" s="6" t="s">
        <v>20</v>
      </c>
      <c r="EN7" s="6" t="s">
        <v>1536</v>
      </c>
      <c r="EO7" s="6"/>
      <c r="EP7" s="3" t="s">
        <v>1540</v>
      </c>
      <c r="EQ7" s="6" t="s">
        <v>20</v>
      </c>
      <c r="ER7" s="6" t="s">
        <v>20</v>
      </c>
      <c r="ES7" s="6" t="s">
        <v>1563</v>
      </c>
      <c r="ET7" s="1">
        <v>1</v>
      </c>
    </row>
    <row r="8" spans="1:150" x14ac:dyDescent="0.25">
      <c r="A8" s="5">
        <v>6</v>
      </c>
      <c r="B8" s="28">
        <v>58</v>
      </c>
      <c r="C8" s="28">
        <v>1</v>
      </c>
      <c r="D8" s="1" t="s">
        <v>1</v>
      </c>
      <c r="F8" s="27">
        <v>3</v>
      </c>
      <c r="G8" s="27">
        <v>4</v>
      </c>
      <c r="H8" s="6" t="s">
        <v>14</v>
      </c>
      <c r="I8" s="6">
        <v>3</v>
      </c>
      <c r="J8" s="6" t="s">
        <v>45</v>
      </c>
      <c r="K8" s="6" t="s">
        <v>66</v>
      </c>
      <c r="L8" s="6" t="s">
        <v>103</v>
      </c>
      <c r="M8" s="27">
        <v>1986</v>
      </c>
      <c r="N8" s="6" t="s">
        <v>125</v>
      </c>
      <c r="O8" s="6" t="s">
        <v>125</v>
      </c>
      <c r="P8" s="6" t="s">
        <v>143</v>
      </c>
      <c r="Q8" s="6" t="s">
        <v>152</v>
      </c>
      <c r="R8" s="6" t="s">
        <v>181</v>
      </c>
      <c r="S8" s="6"/>
      <c r="T8" s="3" t="s">
        <v>195</v>
      </c>
      <c r="U8" s="6" t="s">
        <v>202</v>
      </c>
      <c r="V8" s="6" t="s">
        <v>225</v>
      </c>
      <c r="W8" s="6" t="s">
        <v>242</v>
      </c>
      <c r="X8" s="6"/>
      <c r="Y8" s="3" t="s">
        <v>267</v>
      </c>
      <c r="Z8" s="6">
        <v>2</v>
      </c>
      <c r="AA8" s="6" t="s">
        <v>276</v>
      </c>
      <c r="AB8" s="6">
        <v>3</v>
      </c>
      <c r="AC8" s="6" t="s">
        <v>307</v>
      </c>
      <c r="AD8" s="6" t="s">
        <v>20</v>
      </c>
      <c r="AE8" s="6"/>
      <c r="AF8" s="6" t="s">
        <v>349</v>
      </c>
      <c r="AG8" s="6" t="s">
        <v>20</v>
      </c>
      <c r="AH8" s="6" t="s">
        <v>41</v>
      </c>
      <c r="AI8" s="6" t="s">
        <v>401</v>
      </c>
      <c r="AJ8" s="27">
        <v>2008</v>
      </c>
      <c r="AK8" s="6"/>
      <c r="AL8" s="6" t="s">
        <v>432</v>
      </c>
      <c r="AM8" s="6" t="s">
        <v>442</v>
      </c>
      <c r="AN8" s="6"/>
      <c r="AO8" s="6">
        <v>1</v>
      </c>
      <c r="AP8" s="6" t="s">
        <v>483</v>
      </c>
      <c r="AQ8" s="6" t="s">
        <v>513</v>
      </c>
      <c r="AR8" s="7">
        <v>1</v>
      </c>
      <c r="AS8" s="6" t="s">
        <v>523</v>
      </c>
      <c r="AT8" s="6" t="s">
        <v>540</v>
      </c>
      <c r="AU8" s="6" t="s">
        <v>563</v>
      </c>
      <c r="AV8" s="6" t="s">
        <v>599</v>
      </c>
      <c r="AW8" s="7">
        <v>1</v>
      </c>
      <c r="AX8" s="6" t="s">
        <v>616</v>
      </c>
      <c r="AY8" s="6" t="s">
        <v>640</v>
      </c>
      <c r="AZ8" s="6" t="s">
        <v>20</v>
      </c>
      <c r="BA8" s="6" t="s">
        <v>41</v>
      </c>
      <c r="BB8" s="6" t="s">
        <v>41</v>
      </c>
      <c r="BC8" s="6" t="s">
        <v>41</v>
      </c>
      <c r="BD8" s="6" t="s">
        <v>41</v>
      </c>
      <c r="BE8" s="6" t="s">
        <v>41</v>
      </c>
      <c r="BF8" s="6" t="s">
        <v>679</v>
      </c>
      <c r="BG8" s="6" t="s">
        <v>709</v>
      </c>
      <c r="BH8" s="6" t="s">
        <v>741</v>
      </c>
      <c r="BI8" s="6" t="s">
        <v>14</v>
      </c>
      <c r="BJ8" s="6" t="s">
        <v>770</v>
      </c>
      <c r="BK8" s="6">
        <v>1</v>
      </c>
      <c r="BL8" s="6" t="s">
        <v>783</v>
      </c>
      <c r="BM8" s="6" t="s">
        <v>814</v>
      </c>
      <c r="BN8" s="6">
        <v>100</v>
      </c>
      <c r="BO8" s="6">
        <f>11*35000</f>
        <v>385000</v>
      </c>
      <c r="BP8" s="6" t="s">
        <v>20</v>
      </c>
      <c r="BQ8" s="6" t="s">
        <v>869</v>
      </c>
      <c r="BR8" s="9">
        <v>1</v>
      </c>
      <c r="BS8" s="4" t="s">
        <v>892</v>
      </c>
      <c r="BT8" s="6">
        <v>1.3</v>
      </c>
      <c r="BU8" s="6"/>
      <c r="BV8" s="6">
        <v>0.6</v>
      </c>
      <c r="BW8" s="6"/>
      <c r="BX8" s="6">
        <f>(1.3*6)+(0.6*6)</f>
        <v>11.4</v>
      </c>
      <c r="BY8" s="6" t="s">
        <v>917</v>
      </c>
      <c r="BZ8" s="6" t="s">
        <v>748</v>
      </c>
      <c r="CA8" s="6" t="s">
        <v>967</v>
      </c>
      <c r="CB8" s="6" t="s">
        <v>20</v>
      </c>
      <c r="CC8" s="6" t="s">
        <v>20</v>
      </c>
      <c r="CD8" s="6" t="s">
        <v>1007</v>
      </c>
      <c r="CE8" s="6" t="s">
        <v>340</v>
      </c>
      <c r="CF8" s="6" t="s">
        <v>1054</v>
      </c>
      <c r="CG8" s="6" t="s">
        <v>41</v>
      </c>
      <c r="CH8" s="6" t="s">
        <v>41</v>
      </c>
      <c r="CI8" s="6" t="s">
        <v>1084</v>
      </c>
      <c r="CJ8" s="6" t="s">
        <v>143</v>
      </c>
      <c r="CK8" s="6" t="s">
        <v>1111</v>
      </c>
      <c r="CL8" s="6" t="s">
        <v>1110</v>
      </c>
      <c r="CM8" s="6" t="s">
        <v>1110</v>
      </c>
      <c r="CN8" s="6" t="s">
        <v>1160</v>
      </c>
      <c r="CO8" s="6" t="s">
        <v>1173</v>
      </c>
      <c r="CP8" s="6" t="s">
        <v>1189</v>
      </c>
      <c r="CQ8" s="6"/>
      <c r="CR8" s="3" t="s">
        <v>1214</v>
      </c>
      <c r="CS8" s="6" t="s">
        <v>201</v>
      </c>
      <c r="CT8" s="6" t="s">
        <v>1227</v>
      </c>
      <c r="CU8" s="6" t="s">
        <v>1232</v>
      </c>
      <c r="CV8" s="6"/>
      <c r="CW8" s="6" t="s">
        <v>1257</v>
      </c>
      <c r="CX8" s="6" t="s">
        <v>1272</v>
      </c>
      <c r="CY8" s="6">
        <v>3.5</v>
      </c>
      <c r="CZ8" s="6" t="s">
        <v>1232</v>
      </c>
      <c r="DA8" s="6" t="s">
        <v>1289</v>
      </c>
      <c r="DB8" s="6" t="s">
        <v>41</v>
      </c>
      <c r="DC8" s="6" t="s">
        <v>41</v>
      </c>
      <c r="DD8" s="6" t="s">
        <v>41</v>
      </c>
      <c r="DE8" s="6" t="s">
        <v>41</v>
      </c>
      <c r="DF8" s="6" t="s">
        <v>41</v>
      </c>
      <c r="DG8" s="6" t="s">
        <v>41</v>
      </c>
      <c r="DH8" s="6" t="s">
        <v>41</v>
      </c>
      <c r="DI8" s="6" t="s">
        <v>41</v>
      </c>
      <c r="DJ8" s="6" t="s">
        <v>41</v>
      </c>
      <c r="DK8" s="11">
        <v>0.6</v>
      </c>
      <c r="DL8" s="6">
        <v>0.08</v>
      </c>
      <c r="DM8" s="6" t="s">
        <v>41</v>
      </c>
      <c r="DN8" s="6" t="s">
        <v>12</v>
      </c>
      <c r="DO8" s="6" t="s">
        <v>1366</v>
      </c>
      <c r="DP8" s="6" t="s">
        <v>20</v>
      </c>
      <c r="DQ8" s="6" t="s">
        <v>41</v>
      </c>
      <c r="DR8" s="6" t="s">
        <v>41</v>
      </c>
      <c r="DS8" s="6" t="s">
        <v>41</v>
      </c>
      <c r="DT8" s="6" t="s">
        <v>41</v>
      </c>
      <c r="DU8" s="6" t="s">
        <v>41</v>
      </c>
      <c r="DV8" s="6" t="s">
        <v>41</v>
      </c>
      <c r="DW8" s="6" t="s">
        <v>41</v>
      </c>
      <c r="DX8" s="6" t="s">
        <v>1447</v>
      </c>
      <c r="DY8" s="6" t="s">
        <v>1463</v>
      </c>
      <c r="DZ8" s="6" t="s">
        <v>1466</v>
      </c>
      <c r="EA8" s="6" t="s">
        <v>201</v>
      </c>
      <c r="EB8" s="6"/>
      <c r="EC8" s="6"/>
      <c r="ED8" s="3" t="s">
        <v>1504</v>
      </c>
      <c r="EE8" s="6" t="s">
        <v>14</v>
      </c>
      <c r="EF8" s="6">
        <v>2</v>
      </c>
      <c r="EG8" s="6">
        <v>2</v>
      </c>
      <c r="EH8" s="6" t="s">
        <v>1518</v>
      </c>
      <c r="EI8" s="6" t="s">
        <v>20</v>
      </c>
      <c r="EJ8" s="6" t="s">
        <v>20</v>
      </c>
      <c r="EK8" s="6" t="s">
        <v>20</v>
      </c>
      <c r="EL8" s="6" t="s">
        <v>20</v>
      </c>
      <c r="EM8" s="6" t="s">
        <v>20</v>
      </c>
      <c r="EN8" s="6" t="s">
        <v>1537</v>
      </c>
      <c r="EO8" s="6"/>
      <c r="EP8" s="3" t="s">
        <v>1540</v>
      </c>
      <c r="EQ8" s="6" t="s">
        <v>20</v>
      </c>
      <c r="ER8" s="6" t="s">
        <v>20</v>
      </c>
      <c r="ES8" s="6" t="s">
        <v>1564</v>
      </c>
      <c r="ET8" s="1">
        <v>1</v>
      </c>
    </row>
    <row r="9" spans="1:150" x14ac:dyDescent="0.25">
      <c r="A9" s="6">
        <v>7</v>
      </c>
      <c r="B9" s="28">
        <v>80</v>
      </c>
      <c r="C9" s="28">
        <v>2</v>
      </c>
      <c r="D9" s="1" t="s">
        <v>1</v>
      </c>
      <c r="F9" s="27">
        <v>2</v>
      </c>
      <c r="G9" s="27">
        <v>1</v>
      </c>
      <c r="H9" s="6" t="s">
        <v>14</v>
      </c>
      <c r="I9" s="6">
        <v>3</v>
      </c>
      <c r="J9" s="6" t="s">
        <v>45</v>
      </c>
      <c r="K9" s="6" t="s">
        <v>67</v>
      </c>
      <c r="L9" s="6" t="s">
        <v>104</v>
      </c>
      <c r="M9" s="27">
        <v>1987</v>
      </c>
      <c r="N9" s="6" t="s">
        <v>124</v>
      </c>
      <c r="O9" s="6" t="s">
        <v>124</v>
      </c>
      <c r="P9" s="6" t="s">
        <v>143</v>
      </c>
      <c r="Q9" s="6" t="s">
        <v>153</v>
      </c>
      <c r="R9" s="6" t="s">
        <v>182</v>
      </c>
      <c r="T9" s="3" t="s">
        <v>195</v>
      </c>
      <c r="U9" s="6" t="s">
        <v>202</v>
      </c>
      <c r="V9" s="6" t="s">
        <v>220</v>
      </c>
      <c r="W9" s="6" t="s">
        <v>244</v>
      </c>
      <c r="Y9" s="3" t="s">
        <v>267</v>
      </c>
      <c r="Z9" s="6">
        <v>4</v>
      </c>
      <c r="AA9" s="6" t="s">
        <v>277</v>
      </c>
      <c r="AB9" s="6">
        <v>4</v>
      </c>
      <c r="AC9" s="6" t="s">
        <v>308</v>
      </c>
      <c r="AD9" s="6" t="s">
        <v>20</v>
      </c>
      <c r="AE9" s="6"/>
      <c r="AF9" s="6" t="s">
        <v>350</v>
      </c>
      <c r="AG9" s="6" t="s">
        <v>41</v>
      </c>
      <c r="AH9" s="6" t="s">
        <v>41</v>
      </c>
      <c r="AI9" s="6" t="s">
        <v>402</v>
      </c>
      <c r="AJ9" s="27">
        <v>1998</v>
      </c>
      <c r="AL9" s="6" t="s">
        <v>432</v>
      </c>
      <c r="AM9" s="6" t="s">
        <v>442</v>
      </c>
      <c r="AN9" s="6"/>
      <c r="AO9" s="6">
        <v>3</v>
      </c>
      <c r="AP9" s="6" t="s">
        <v>484</v>
      </c>
      <c r="AQ9" s="6" t="s">
        <v>513</v>
      </c>
      <c r="AR9" s="7">
        <v>0</v>
      </c>
      <c r="AS9" s="6" t="s">
        <v>523</v>
      </c>
      <c r="AT9" s="6" t="s">
        <v>536</v>
      </c>
      <c r="AU9" s="6" t="s">
        <v>564</v>
      </c>
      <c r="AV9" s="6" t="s">
        <v>599</v>
      </c>
      <c r="AW9" s="7">
        <v>0</v>
      </c>
      <c r="AX9" s="6" t="s">
        <v>341</v>
      </c>
      <c r="AY9" s="6" t="s">
        <v>640</v>
      </c>
      <c r="AZ9" s="6" t="s">
        <v>20</v>
      </c>
      <c r="BA9" s="6" t="s">
        <v>41</v>
      </c>
      <c r="BB9" s="6" t="s">
        <v>41</v>
      </c>
      <c r="BC9" s="6" t="s">
        <v>41</v>
      </c>
      <c r="BD9" s="6" t="s">
        <v>41</v>
      </c>
      <c r="BE9" s="6" t="s">
        <v>41</v>
      </c>
      <c r="BF9" s="6" t="s">
        <v>680</v>
      </c>
      <c r="BG9" s="6" t="s">
        <v>710</v>
      </c>
      <c r="BH9" s="6" t="s">
        <v>599</v>
      </c>
      <c r="BI9" s="6" t="s">
        <v>735</v>
      </c>
      <c r="BJ9" s="6" t="s">
        <v>143</v>
      </c>
      <c r="BK9" s="6">
        <v>2</v>
      </c>
      <c r="BL9" s="6" t="s">
        <v>784</v>
      </c>
      <c r="BM9" s="6" t="s">
        <v>815</v>
      </c>
      <c r="BN9" s="6">
        <v>0</v>
      </c>
      <c r="BO9" s="6" t="s">
        <v>341</v>
      </c>
      <c r="BP9" s="6" t="s">
        <v>20</v>
      </c>
      <c r="BQ9" s="6" t="s">
        <v>868</v>
      </c>
      <c r="BR9" s="6">
        <v>0</v>
      </c>
      <c r="BS9" s="6" t="s">
        <v>895</v>
      </c>
      <c r="BT9" s="1">
        <v>3</v>
      </c>
      <c r="BV9" s="1">
        <v>1</v>
      </c>
      <c r="BX9" s="6">
        <f>2.5*12</f>
        <v>30</v>
      </c>
      <c r="BY9" s="6" t="s">
        <v>12</v>
      </c>
      <c r="BZ9" s="6" t="s">
        <v>748</v>
      </c>
      <c r="CA9" s="6" t="s">
        <v>968</v>
      </c>
      <c r="CB9" s="6" t="s">
        <v>20</v>
      </c>
      <c r="CC9" s="6" t="s">
        <v>20</v>
      </c>
      <c r="CD9" s="6" t="s">
        <v>1008</v>
      </c>
      <c r="CE9" s="6" t="s">
        <v>41</v>
      </c>
      <c r="CF9" s="6" t="s">
        <v>1055</v>
      </c>
      <c r="CG9" s="6" t="s">
        <v>41</v>
      </c>
      <c r="CH9" s="6" t="s">
        <v>41</v>
      </c>
      <c r="CI9" s="6" t="s">
        <v>1085</v>
      </c>
      <c r="CJ9" s="6" t="s">
        <v>1093</v>
      </c>
      <c r="CK9" s="6" t="s">
        <v>1112</v>
      </c>
      <c r="CL9" s="6" t="s">
        <v>1131</v>
      </c>
      <c r="CM9" s="6" t="s">
        <v>1141</v>
      </c>
      <c r="CN9" s="6" t="s">
        <v>1161</v>
      </c>
      <c r="CO9" s="6" t="s">
        <v>1174</v>
      </c>
      <c r="CP9" s="6" t="s">
        <v>1190</v>
      </c>
      <c r="CR9" s="3" t="s">
        <v>1214</v>
      </c>
      <c r="CS9" s="6" t="s">
        <v>201</v>
      </c>
      <c r="CT9" s="6">
        <v>10</v>
      </c>
      <c r="CU9" s="6" t="s">
        <v>143</v>
      </c>
      <c r="CV9" s="6"/>
      <c r="CW9" s="6" t="s">
        <v>41</v>
      </c>
      <c r="CX9" s="6" t="s">
        <v>41</v>
      </c>
      <c r="CY9" s="6">
        <v>10</v>
      </c>
      <c r="CZ9" s="6" t="s">
        <v>41</v>
      </c>
      <c r="DA9" s="6" t="s">
        <v>1289</v>
      </c>
      <c r="DB9" s="6" t="s">
        <v>41</v>
      </c>
      <c r="DC9" s="6" t="s">
        <v>41</v>
      </c>
      <c r="DD9" s="6" t="s">
        <v>41</v>
      </c>
      <c r="DE9" s="6" t="s">
        <v>20</v>
      </c>
      <c r="DF9" s="6" t="s">
        <v>20</v>
      </c>
      <c r="DG9" s="6">
        <v>6</v>
      </c>
      <c r="DH9" s="6" t="s">
        <v>41</v>
      </c>
      <c r="DI9" s="6">
        <v>0.45</v>
      </c>
      <c r="DJ9" s="6">
        <v>7.4999999999999997E-2</v>
      </c>
      <c r="DK9" s="6" t="s">
        <v>41</v>
      </c>
      <c r="DL9" s="6">
        <v>0.1</v>
      </c>
      <c r="DM9" s="6" t="s">
        <v>41</v>
      </c>
      <c r="DN9" s="6" t="s">
        <v>1345</v>
      </c>
      <c r="DO9" s="6" t="s">
        <v>1367</v>
      </c>
      <c r="DP9" s="6" t="s">
        <v>20</v>
      </c>
      <c r="DQ9" s="6" t="s">
        <v>41</v>
      </c>
      <c r="DR9" s="6" t="s">
        <v>41</v>
      </c>
      <c r="DS9" s="6" t="s">
        <v>41</v>
      </c>
      <c r="DT9" s="6" t="s">
        <v>20</v>
      </c>
      <c r="DU9" s="6" t="s">
        <v>41</v>
      </c>
      <c r="DV9" s="6" t="s">
        <v>41</v>
      </c>
      <c r="DW9" s="6" t="s">
        <v>41</v>
      </c>
      <c r="DX9" s="6" t="s">
        <v>20</v>
      </c>
      <c r="DY9" s="6" t="s">
        <v>41</v>
      </c>
      <c r="DZ9" s="6" t="s">
        <v>41</v>
      </c>
      <c r="EA9" s="6" t="s">
        <v>41</v>
      </c>
      <c r="EB9" s="6" t="s">
        <v>1479</v>
      </c>
      <c r="ED9" s="3" t="s">
        <v>1504</v>
      </c>
      <c r="EE9" s="6" t="s">
        <v>41</v>
      </c>
      <c r="EF9" s="6">
        <v>2</v>
      </c>
      <c r="EG9" s="6">
        <v>1</v>
      </c>
      <c r="EH9" s="6" t="s">
        <v>41</v>
      </c>
      <c r="EI9" s="6" t="s">
        <v>41</v>
      </c>
      <c r="EJ9" s="6" t="s">
        <v>41</v>
      </c>
      <c r="EK9" s="6" t="s">
        <v>41</v>
      </c>
      <c r="EL9" s="6" t="s">
        <v>41</v>
      </c>
      <c r="EM9" s="6" t="s">
        <v>41</v>
      </c>
      <c r="EN9" s="6" t="s">
        <v>41</v>
      </c>
      <c r="EP9" s="3" t="s">
        <v>1540</v>
      </c>
      <c r="EQ9" s="6" t="s">
        <v>41</v>
      </c>
      <c r="ER9" s="6" t="s">
        <v>41</v>
      </c>
      <c r="ES9" s="6" t="s">
        <v>1565</v>
      </c>
      <c r="ET9" s="1">
        <v>1</v>
      </c>
    </row>
    <row r="10" spans="1:150" x14ac:dyDescent="0.25">
      <c r="A10" s="5">
        <v>8</v>
      </c>
      <c r="B10" s="28">
        <v>38</v>
      </c>
      <c r="C10" s="28">
        <v>2</v>
      </c>
      <c r="D10" s="1" t="s">
        <v>1</v>
      </c>
      <c r="F10" s="27">
        <v>2</v>
      </c>
      <c r="G10" s="28">
        <v>2</v>
      </c>
      <c r="H10" s="6" t="s">
        <v>14</v>
      </c>
      <c r="I10" s="6">
        <v>2</v>
      </c>
      <c r="J10" s="6" t="s">
        <v>46</v>
      </c>
      <c r="K10" s="6" t="s">
        <v>68</v>
      </c>
      <c r="L10" s="6" t="s">
        <v>102</v>
      </c>
      <c r="M10" s="27">
        <v>1982</v>
      </c>
      <c r="N10" s="6" t="s">
        <v>124</v>
      </c>
      <c r="O10" s="6" t="s">
        <v>124</v>
      </c>
      <c r="P10" s="6" t="s">
        <v>143</v>
      </c>
      <c r="Q10" s="6" t="s">
        <v>154</v>
      </c>
      <c r="R10" s="6" t="s">
        <v>183</v>
      </c>
      <c r="T10" s="3" t="s">
        <v>195</v>
      </c>
      <c r="U10" s="6" t="s">
        <v>202</v>
      </c>
      <c r="V10" s="6" t="s">
        <v>226</v>
      </c>
      <c r="W10" s="6" t="s">
        <v>243</v>
      </c>
      <c r="Y10" s="3" t="s">
        <v>267</v>
      </c>
      <c r="Z10" s="6">
        <v>3</v>
      </c>
      <c r="AA10" s="6" t="s">
        <v>278</v>
      </c>
      <c r="AB10" s="6">
        <v>4</v>
      </c>
      <c r="AC10" s="6" t="s">
        <v>309</v>
      </c>
      <c r="AD10" s="6" t="s">
        <v>20</v>
      </c>
      <c r="AE10" s="6"/>
      <c r="AF10" s="6" t="s">
        <v>351</v>
      </c>
      <c r="AG10" s="6" t="s">
        <v>272</v>
      </c>
      <c r="AH10" s="6" t="s">
        <v>20</v>
      </c>
      <c r="AI10" s="6" t="s">
        <v>403</v>
      </c>
      <c r="AJ10" s="27">
        <v>2001</v>
      </c>
      <c r="AL10" s="6" t="s">
        <v>20</v>
      </c>
      <c r="AM10" s="6" t="s">
        <v>41</v>
      </c>
      <c r="AN10" s="6"/>
      <c r="AO10" s="6">
        <v>3</v>
      </c>
      <c r="AP10" s="6" t="s">
        <v>485</v>
      </c>
      <c r="AQ10" s="6" t="s">
        <v>513</v>
      </c>
      <c r="AR10" s="13">
        <v>0.5</v>
      </c>
      <c r="AS10" s="6" t="s">
        <v>520</v>
      </c>
      <c r="AT10" s="6" t="s">
        <v>537</v>
      </c>
      <c r="AU10" s="6" t="s">
        <v>565</v>
      </c>
      <c r="AV10" s="6" t="s">
        <v>599</v>
      </c>
      <c r="AW10" s="7">
        <v>50</v>
      </c>
      <c r="AX10" s="6" t="s">
        <v>617</v>
      </c>
      <c r="AY10" s="6" t="s">
        <v>641</v>
      </c>
      <c r="AZ10" s="6" t="s">
        <v>20</v>
      </c>
      <c r="BA10" s="6" t="s">
        <v>41</v>
      </c>
      <c r="BB10" s="6" t="s">
        <v>41</v>
      </c>
      <c r="BC10" s="6" t="s">
        <v>41</v>
      </c>
      <c r="BD10" s="6" t="s">
        <v>41</v>
      </c>
      <c r="BE10" s="6" t="s">
        <v>41</v>
      </c>
      <c r="BF10" s="6" t="s">
        <v>678</v>
      </c>
      <c r="BG10" s="6" t="s">
        <v>711</v>
      </c>
      <c r="BH10" s="6" t="s">
        <v>599</v>
      </c>
      <c r="BI10" s="6" t="s">
        <v>762</v>
      </c>
      <c r="BJ10" s="6" t="s">
        <v>771</v>
      </c>
      <c r="BK10" s="6">
        <v>3</v>
      </c>
      <c r="BL10" s="6" t="s">
        <v>785</v>
      </c>
      <c r="BM10" s="1" t="s">
        <v>816</v>
      </c>
      <c r="BN10" s="14">
        <v>0.33</v>
      </c>
      <c r="BO10" s="6" t="s">
        <v>845</v>
      </c>
      <c r="BP10" s="6" t="s">
        <v>20</v>
      </c>
      <c r="BQ10" s="6" t="s">
        <v>870</v>
      </c>
      <c r="BR10" s="14">
        <v>0.33</v>
      </c>
      <c r="BS10" s="4" t="s">
        <v>892</v>
      </c>
      <c r="BT10" s="6">
        <v>2</v>
      </c>
      <c r="BU10" s="6"/>
      <c r="BV10" s="6">
        <v>0.8</v>
      </c>
      <c r="BW10" s="6"/>
      <c r="BX10" s="6">
        <f>(BV10*6)+(BT10*6)</f>
        <v>16.8</v>
      </c>
      <c r="BY10" s="6" t="s">
        <v>918</v>
      </c>
      <c r="BZ10" s="6" t="s">
        <v>748</v>
      </c>
      <c r="CA10" s="6" t="s">
        <v>969</v>
      </c>
      <c r="CB10" s="6" t="s">
        <v>143</v>
      </c>
      <c r="CC10" s="6" t="s">
        <v>144</v>
      </c>
      <c r="CD10" s="6" t="s">
        <v>1009</v>
      </c>
      <c r="CE10" s="6" t="s">
        <v>341</v>
      </c>
      <c r="CF10" s="6" t="s">
        <v>1052</v>
      </c>
      <c r="CG10" s="6" t="s">
        <v>41</v>
      </c>
      <c r="CH10" s="6" t="s">
        <v>41</v>
      </c>
      <c r="CI10" s="6" t="s">
        <v>1082</v>
      </c>
      <c r="CJ10" s="6" t="s">
        <v>1094</v>
      </c>
      <c r="CK10" s="6" t="s">
        <v>1113</v>
      </c>
      <c r="CL10" s="6" t="s">
        <v>41</v>
      </c>
      <c r="CM10" s="6" t="s">
        <v>1142</v>
      </c>
      <c r="CN10" s="6" t="s">
        <v>20</v>
      </c>
      <c r="CO10" s="6" t="s">
        <v>20</v>
      </c>
      <c r="CP10" s="6" t="s">
        <v>1191</v>
      </c>
      <c r="CR10" s="3" t="s">
        <v>1214</v>
      </c>
      <c r="CS10" s="6" t="s">
        <v>201</v>
      </c>
      <c r="CT10" s="6">
        <v>1</v>
      </c>
      <c r="CU10" s="6" t="s">
        <v>1233</v>
      </c>
      <c r="CV10" s="6"/>
      <c r="CW10" s="6" t="s">
        <v>14</v>
      </c>
      <c r="CX10" s="6" t="s">
        <v>227</v>
      </c>
      <c r="CY10" s="6">
        <v>1</v>
      </c>
      <c r="CZ10" s="6" t="s">
        <v>1233</v>
      </c>
      <c r="DA10" s="6" t="s">
        <v>1289</v>
      </c>
      <c r="DB10" s="6" t="s">
        <v>41</v>
      </c>
      <c r="DC10" s="6" t="s">
        <v>41</v>
      </c>
      <c r="DD10" s="6" t="s">
        <v>41</v>
      </c>
      <c r="DE10" s="6" t="s">
        <v>20</v>
      </c>
      <c r="DF10" s="6" t="s">
        <v>20</v>
      </c>
      <c r="DG10" s="6" t="s">
        <v>41</v>
      </c>
      <c r="DH10" s="6" t="s">
        <v>41</v>
      </c>
      <c r="DI10" s="6">
        <v>0.45</v>
      </c>
      <c r="DJ10" s="6">
        <v>0.45</v>
      </c>
      <c r="DK10" s="6">
        <v>0.7</v>
      </c>
      <c r="DL10" s="6">
        <v>0.2</v>
      </c>
      <c r="DM10" s="6" t="s">
        <v>41</v>
      </c>
      <c r="DN10" s="6" t="s">
        <v>14</v>
      </c>
      <c r="DO10" s="6" t="s">
        <v>1368</v>
      </c>
      <c r="DP10" s="6" t="s">
        <v>20</v>
      </c>
      <c r="DQ10" s="6" t="s">
        <v>41</v>
      </c>
      <c r="DR10" s="6" t="s">
        <v>41</v>
      </c>
      <c r="DS10" s="6" t="s">
        <v>41</v>
      </c>
      <c r="DT10" s="6" t="s">
        <v>1427</v>
      </c>
      <c r="DU10" s="6" t="s">
        <v>41</v>
      </c>
      <c r="DV10" s="6" t="s">
        <v>1438</v>
      </c>
      <c r="DW10" s="6" t="s">
        <v>201</v>
      </c>
      <c r="DX10" s="6" t="s">
        <v>20</v>
      </c>
      <c r="DY10" s="6" t="s">
        <v>41</v>
      </c>
      <c r="DZ10" s="6" t="s">
        <v>41</v>
      </c>
      <c r="EA10" s="6" t="s">
        <v>41</v>
      </c>
      <c r="EB10" s="6" t="s">
        <v>1480</v>
      </c>
      <c r="ED10" s="3" t="s">
        <v>1504</v>
      </c>
      <c r="EE10" s="6" t="s">
        <v>41</v>
      </c>
      <c r="EF10" s="6">
        <v>1</v>
      </c>
      <c r="EG10" s="6">
        <v>3</v>
      </c>
      <c r="EH10" s="6" t="s">
        <v>41</v>
      </c>
      <c r="EI10" s="6" t="s">
        <v>41</v>
      </c>
      <c r="EJ10" s="6" t="s">
        <v>41</v>
      </c>
      <c r="EK10" s="6" t="s">
        <v>41</v>
      </c>
      <c r="EL10" s="6" t="s">
        <v>41</v>
      </c>
      <c r="EM10" s="6" t="s">
        <v>41</v>
      </c>
      <c r="EN10" s="6" t="s">
        <v>41</v>
      </c>
      <c r="EP10" s="3" t="s">
        <v>1540</v>
      </c>
      <c r="EQ10" s="6" t="s">
        <v>41</v>
      </c>
      <c r="ER10" s="6" t="s">
        <v>20</v>
      </c>
      <c r="ES10" s="6" t="s">
        <v>1566</v>
      </c>
      <c r="ET10" s="1">
        <v>1</v>
      </c>
    </row>
    <row r="11" spans="1:150" x14ac:dyDescent="0.25">
      <c r="A11" s="5">
        <v>9</v>
      </c>
      <c r="B11" s="28">
        <v>40</v>
      </c>
      <c r="C11" s="28">
        <v>2</v>
      </c>
      <c r="D11" s="1" t="s">
        <v>1</v>
      </c>
      <c r="F11" s="27">
        <v>6</v>
      </c>
      <c r="G11" s="27">
        <v>2</v>
      </c>
      <c r="H11" s="6" t="s">
        <v>14</v>
      </c>
      <c r="I11" s="6">
        <v>1</v>
      </c>
      <c r="J11" s="6" t="s">
        <v>41</v>
      </c>
      <c r="K11" s="1" t="s">
        <v>69</v>
      </c>
      <c r="L11" s="6" t="s">
        <v>102</v>
      </c>
      <c r="M11" s="27">
        <v>1986</v>
      </c>
      <c r="N11" s="6" t="s">
        <v>124</v>
      </c>
      <c r="O11" s="6" t="s">
        <v>124</v>
      </c>
      <c r="P11" s="6" t="s">
        <v>143</v>
      </c>
      <c r="Q11" s="6" t="s">
        <v>155</v>
      </c>
      <c r="R11" s="6" t="s">
        <v>180</v>
      </c>
      <c r="T11" s="3" t="s">
        <v>195</v>
      </c>
      <c r="U11" s="6" t="s">
        <v>203</v>
      </c>
      <c r="V11" s="6" t="s">
        <v>226</v>
      </c>
      <c r="W11" s="6" t="s">
        <v>245</v>
      </c>
      <c r="Y11" s="3" t="s">
        <v>267</v>
      </c>
      <c r="Z11" s="6">
        <v>2</v>
      </c>
      <c r="AA11" s="6" t="s">
        <v>279</v>
      </c>
      <c r="AB11" s="6">
        <v>3</v>
      </c>
      <c r="AC11" s="6" t="s">
        <v>310</v>
      </c>
      <c r="AD11" s="6" t="s">
        <v>341</v>
      </c>
      <c r="AE11" s="6"/>
      <c r="AF11" s="6" t="s">
        <v>352</v>
      </c>
      <c r="AG11" s="6" t="s">
        <v>272</v>
      </c>
      <c r="AH11" s="6" t="s">
        <v>20</v>
      </c>
      <c r="AI11" s="6" t="s">
        <v>404</v>
      </c>
      <c r="AJ11" s="27">
        <v>2000</v>
      </c>
      <c r="AL11" s="6" t="s">
        <v>432</v>
      </c>
      <c r="AM11" s="1" t="s">
        <v>443</v>
      </c>
      <c r="AO11" s="6">
        <v>2</v>
      </c>
      <c r="AP11" s="6" t="s">
        <v>486</v>
      </c>
      <c r="AQ11" s="6" t="s">
        <v>513</v>
      </c>
      <c r="AR11" s="7">
        <v>0</v>
      </c>
      <c r="AS11" s="6" t="s">
        <v>520</v>
      </c>
      <c r="AT11" s="6" t="s">
        <v>537</v>
      </c>
      <c r="AU11" s="6" t="s">
        <v>566</v>
      </c>
      <c r="AV11" s="6" t="s">
        <v>600</v>
      </c>
      <c r="AW11" s="13">
        <v>0.5</v>
      </c>
      <c r="AX11" s="6" t="s">
        <v>618</v>
      </c>
      <c r="AY11" s="6" t="s">
        <v>20</v>
      </c>
      <c r="AZ11" s="6" t="s">
        <v>20</v>
      </c>
      <c r="BA11" s="6" t="s">
        <v>41</v>
      </c>
      <c r="BB11" s="6" t="s">
        <v>41</v>
      </c>
      <c r="BC11" s="6" t="s">
        <v>41</v>
      </c>
      <c r="BD11" s="6" t="s">
        <v>41</v>
      </c>
      <c r="BE11" s="6" t="s">
        <v>41</v>
      </c>
      <c r="BF11" s="6" t="s">
        <v>20</v>
      </c>
      <c r="BG11" s="6" t="s">
        <v>712</v>
      </c>
      <c r="BH11" s="6" t="s">
        <v>599</v>
      </c>
      <c r="BI11" s="6" t="s">
        <v>14</v>
      </c>
      <c r="BJ11" s="6" t="s">
        <v>20</v>
      </c>
      <c r="BK11" s="6">
        <v>7</v>
      </c>
      <c r="BL11" s="6" t="s">
        <v>786</v>
      </c>
      <c r="BM11" s="6" t="s">
        <v>817</v>
      </c>
      <c r="BN11" s="14">
        <v>1</v>
      </c>
      <c r="BP11" s="6" t="s">
        <v>655</v>
      </c>
      <c r="BQ11" s="6" t="s">
        <v>871</v>
      </c>
      <c r="BR11" s="6">
        <v>0</v>
      </c>
      <c r="BS11" s="4" t="s">
        <v>892</v>
      </c>
      <c r="BT11" s="6">
        <v>2</v>
      </c>
      <c r="BU11" s="6">
        <v>2</v>
      </c>
      <c r="BV11" s="6">
        <v>0.7</v>
      </c>
      <c r="BW11" s="6">
        <v>2</v>
      </c>
      <c r="BX11" s="6">
        <f>1.5*12</f>
        <v>18</v>
      </c>
      <c r="BY11" s="6" t="s">
        <v>919</v>
      </c>
      <c r="BZ11" s="6" t="s">
        <v>748</v>
      </c>
      <c r="CA11" s="6" t="s">
        <v>970</v>
      </c>
      <c r="CB11" s="6" t="s">
        <v>143</v>
      </c>
      <c r="CC11" s="6" t="s">
        <v>20</v>
      </c>
      <c r="CD11" s="6" t="s">
        <v>1010</v>
      </c>
      <c r="CE11" s="6" t="s">
        <v>341</v>
      </c>
      <c r="CF11" s="6" t="s">
        <v>1052</v>
      </c>
      <c r="CG11" s="6" t="s">
        <v>41</v>
      </c>
      <c r="CH11" s="6" t="s">
        <v>41</v>
      </c>
      <c r="CI11" s="6" t="s">
        <v>1083</v>
      </c>
      <c r="CJ11" s="6" t="s">
        <v>20</v>
      </c>
      <c r="CK11" s="6" t="s">
        <v>1114</v>
      </c>
      <c r="CL11" s="6" t="s">
        <v>41</v>
      </c>
      <c r="CM11" s="6" t="s">
        <v>1143</v>
      </c>
      <c r="CN11" s="6" t="s">
        <v>20</v>
      </c>
      <c r="CO11" s="6" t="s">
        <v>20</v>
      </c>
      <c r="CP11" s="6" t="s">
        <v>20</v>
      </c>
      <c r="CR11" s="3" t="s">
        <v>1214</v>
      </c>
      <c r="CS11" s="6" t="s">
        <v>201</v>
      </c>
      <c r="CT11" s="6">
        <v>3</v>
      </c>
      <c r="CU11" s="6" t="s">
        <v>1234</v>
      </c>
      <c r="CV11" s="6"/>
      <c r="CW11" s="6" t="s">
        <v>14</v>
      </c>
      <c r="CX11" s="6" t="s">
        <v>14</v>
      </c>
      <c r="CY11" s="6">
        <v>3</v>
      </c>
      <c r="CZ11" s="6" t="s">
        <v>1234</v>
      </c>
      <c r="DA11" s="6" t="s">
        <v>1289</v>
      </c>
      <c r="DB11" s="6" t="s">
        <v>41</v>
      </c>
      <c r="DC11" s="6" t="s">
        <v>41</v>
      </c>
      <c r="DD11" s="6" t="s">
        <v>41</v>
      </c>
      <c r="DE11" s="6" t="s">
        <v>1306</v>
      </c>
      <c r="DF11" s="6" t="s">
        <v>20</v>
      </c>
      <c r="DG11" s="6">
        <v>1</v>
      </c>
      <c r="DH11" s="6">
        <v>0</v>
      </c>
      <c r="DI11" s="6">
        <v>0.51</v>
      </c>
      <c r="DJ11" s="6">
        <v>0.1</v>
      </c>
      <c r="DK11" s="6">
        <v>0.7</v>
      </c>
      <c r="DL11" s="6">
        <v>0.2</v>
      </c>
      <c r="DM11" s="6">
        <v>0.6</v>
      </c>
      <c r="DN11" s="6" t="s">
        <v>20</v>
      </c>
      <c r="DO11" s="6" t="s">
        <v>1369</v>
      </c>
      <c r="DP11" s="6" t="s">
        <v>20</v>
      </c>
      <c r="DQ11" s="6" t="s">
        <v>41</v>
      </c>
      <c r="DR11" s="6" t="s">
        <v>41</v>
      </c>
      <c r="DS11" s="6" t="s">
        <v>41</v>
      </c>
      <c r="DT11" s="6" t="s">
        <v>1428</v>
      </c>
      <c r="DU11" s="6" t="s">
        <v>41</v>
      </c>
      <c r="DV11" s="6" t="s">
        <v>1439</v>
      </c>
      <c r="DW11" s="6" t="s">
        <v>201</v>
      </c>
      <c r="DX11" s="6" t="s">
        <v>20</v>
      </c>
      <c r="DY11" s="6" t="s">
        <v>41</v>
      </c>
      <c r="DZ11" s="6" t="s">
        <v>41</v>
      </c>
      <c r="EA11" s="6" t="s">
        <v>41</v>
      </c>
      <c r="EB11" s="6" t="s">
        <v>1481</v>
      </c>
      <c r="ED11" s="3" t="s">
        <v>1504</v>
      </c>
      <c r="EE11" s="6" t="s">
        <v>41</v>
      </c>
      <c r="EF11" s="6">
        <v>1</v>
      </c>
      <c r="EG11" s="6">
        <v>2</v>
      </c>
      <c r="EH11" s="6" t="s">
        <v>41</v>
      </c>
      <c r="EI11" s="6" t="s">
        <v>41</v>
      </c>
      <c r="EJ11" s="6" t="s">
        <v>41</v>
      </c>
      <c r="EK11" s="6" t="s">
        <v>41</v>
      </c>
      <c r="EL11" s="6" t="s">
        <v>41</v>
      </c>
      <c r="EM11" s="6" t="s">
        <v>41</v>
      </c>
      <c r="EN11" s="6" t="s">
        <v>41</v>
      </c>
      <c r="EP11" s="3" t="s">
        <v>1540</v>
      </c>
      <c r="EQ11" s="6" t="s">
        <v>20</v>
      </c>
      <c r="ER11" s="6" t="s">
        <v>1552</v>
      </c>
      <c r="ES11" s="6" t="s">
        <v>1567</v>
      </c>
      <c r="ET11" s="1">
        <v>1</v>
      </c>
    </row>
    <row r="12" spans="1:150" x14ac:dyDescent="0.25">
      <c r="A12" s="6">
        <v>10</v>
      </c>
      <c r="B12" s="28">
        <v>46</v>
      </c>
      <c r="C12" s="28">
        <v>2</v>
      </c>
      <c r="D12" s="1" t="s">
        <v>1</v>
      </c>
      <c r="F12" s="27">
        <v>3</v>
      </c>
      <c r="G12" s="28">
        <v>4</v>
      </c>
      <c r="H12" s="6" t="s">
        <v>15</v>
      </c>
      <c r="I12" s="6">
        <v>2</v>
      </c>
      <c r="K12" s="6" t="s">
        <v>70</v>
      </c>
      <c r="L12" s="6" t="s">
        <v>105</v>
      </c>
      <c r="M12" s="27">
        <v>2002</v>
      </c>
      <c r="N12" s="6" t="s">
        <v>124</v>
      </c>
      <c r="O12" s="6" t="s">
        <v>124</v>
      </c>
      <c r="P12" s="6" t="s">
        <v>143</v>
      </c>
      <c r="Q12" s="6" t="s">
        <v>156</v>
      </c>
      <c r="R12" s="6" t="s">
        <v>180</v>
      </c>
      <c r="T12" s="3" t="s">
        <v>195</v>
      </c>
      <c r="U12" s="6" t="s">
        <v>201</v>
      </c>
      <c r="V12" s="6" t="s">
        <v>227</v>
      </c>
      <c r="W12" s="6" t="s">
        <v>243</v>
      </c>
      <c r="Y12" s="3" t="s">
        <v>267</v>
      </c>
      <c r="Z12" s="6">
        <v>2</v>
      </c>
      <c r="AA12" s="6" t="s">
        <v>280</v>
      </c>
      <c r="AB12" s="6">
        <v>1</v>
      </c>
      <c r="AC12" s="6" t="s">
        <v>311</v>
      </c>
      <c r="AD12" s="6" t="s">
        <v>342</v>
      </c>
      <c r="AE12" s="6"/>
      <c r="AF12" s="6" t="s">
        <v>353</v>
      </c>
      <c r="AG12" s="6" t="s">
        <v>20</v>
      </c>
      <c r="AH12" s="6" t="s">
        <v>41</v>
      </c>
      <c r="AI12" s="6" t="s">
        <v>202</v>
      </c>
      <c r="AJ12" s="27">
        <v>2002</v>
      </c>
      <c r="AL12" s="6" t="s">
        <v>430</v>
      </c>
      <c r="AM12" s="1" t="s">
        <v>444</v>
      </c>
      <c r="AO12" s="6">
        <v>2</v>
      </c>
      <c r="AP12" s="6" t="s">
        <v>487</v>
      </c>
      <c r="AQ12" s="6" t="s">
        <v>513</v>
      </c>
      <c r="AR12" s="13">
        <v>1</v>
      </c>
      <c r="AS12" s="6" t="s">
        <v>520</v>
      </c>
      <c r="AT12" s="6" t="s">
        <v>536</v>
      </c>
      <c r="AU12" s="6" t="s">
        <v>567</v>
      </c>
      <c r="AV12" s="6" t="s">
        <v>599</v>
      </c>
      <c r="AW12" s="13">
        <v>1</v>
      </c>
      <c r="AX12" s="6" t="s">
        <v>619</v>
      </c>
      <c r="AY12" s="6" t="s">
        <v>640</v>
      </c>
      <c r="AZ12" s="6" t="s">
        <v>20</v>
      </c>
      <c r="BA12" s="6" t="s">
        <v>41</v>
      </c>
      <c r="BB12" s="6" t="s">
        <v>41</v>
      </c>
      <c r="BC12" s="6" t="s">
        <v>41</v>
      </c>
      <c r="BD12" s="6" t="s">
        <v>41</v>
      </c>
      <c r="BE12" s="6" t="s">
        <v>41</v>
      </c>
      <c r="BF12" s="6" t="s">
        <v>678</v>
      </c>
      <c r="BG12" s="6" t="s">
        <v>713</v>
      </c>
      <c r="BH12" s="6" t="s">
        <v>742</v>
      </c>
      <c r="BI12" s="6" t="s">
        <v>14</v>
      </c>
      <c r="BJ12" s="6" t="s">
        <v>772</v>
      </c>
      <c r="BK12" s="6">
        <v>3</v>
      </c>
      <c r="BL12" s="6" t="s">
        <v>787</v>
      </c>
      <c r="BM12" s="6" t="s">
        <v>818</v>
      </c>
      <c r="BN12" s="14">
        <v>1</v>
      </c>
      <c r="BO12" s="6" t="s">
        <v>846</v>
      </c>
      <c r="BP12" s="6" t="s">
        <v>20</v>
      </c>
      <c r="BQ12" s="6" t="s">
        <v>124</v>
      </c>
      <c r="BR12" s="14">
        <v>1</v>
      </c>
      <c r="BS12" s="6" t="s">
        <v>896</v>
      </c>
      <c r="BT12" s="6">
        <v>0.5</v>
      </c>
      <c r="BU12" s="6"/>
      <c r="BV12" s="6">
        <v>0.4</v>
      </c>
      <c r="BW12" s="6"/>
      <c r="BX12" s="6">
        <f>12*0.5</f>
        <v>6</v>
      </c>
      <c r="BY12" s="6" t="s">
        <v>920</v>
      </c>
      <c r="BZ12" s="6" t="s">
        <v>748</v>
      </c>
      <c r="CA12" s="6" t="s">
        <v>971</v>
      </c>
      <c r="CB12" s="6" t="s">
        <v>143</v>
      </c>
      <c r="CC12" s="6" t="s">
        <v>143</v>
      </c>
      <c r="CD12" s="6" t="s">
        <v>1011</v>
      </c>
      <c r="CE12" s="6" t="s">
        <v>1038</v>
      </c>
      <c r="CF12" s="6" t="s">
        <v>1056</v>
      </c>
      <c r="CG12" s="6" t="s">
        <v>41</v>
      </c>
      <c r="CH12" s="6" t="s">
        <v>41</v>
      </c>
      <c r="CI12" s="6" t="s">
        <v>1083</v>
      </c>
      <c r="CJ12" s="6" t="s">
        <v>1095</v>
      </c>
      <c r="CK12" s="6" t="s">
        <v>1115</v>
      </c>
      <c r="CL12" s="6" t="s">
        <v>20</v>
      </c>
      <c r="CM12" s="6" t="s">
        <v>20</v>
      </c>
      <c r="CN12" s="6" t="s">
        <v>1162</v>
      </c>
      <c r="CO12" s="6" t="s">
        <v>20</v>
      </c>
      <c r="CP12" s="6" t="s">
        <v>1192</v>
      </c>
      <c r="CR12" s="3" t="s">
        <v>1214</v>
      </c>
      <c r="CS12" s="6" t="s">
        <v>201</v>
      </c>
      <c r="CT12" s="6">
        <v>2.5</v>
      </c>
      <c r="CU12" s="1" t="s">
        <v>1235</v>
      </c>
      <c r="CV12" s="1" t="s">
        <v>906</v>
      </c>
      <c r="CW12" s="1" t="s">
        <v>1258</v>
      </c>
      <c r="CX12" s="6" t="s">
        <v>14</v>
      </c>
      <c r="CY12" s="6">
        <v>1</v>
      </c>
      <c r="CZ12" s="6" t="s">
        <v>41</v>
      </c>
      <c r="DA12" s="6" t="s">
        <v>1291</v>
      </c>
      <c r="DB12" s="6" t="s">
        <v>41</v>
      </c>
      <c r="DC12" s="1" t="s">
        <v>41</v>
      </c>
      <c r="DD12" s="6" t="s">
        <v>41</v>
      </c>
      <c r="DE12" s="6" t="s">
        <v>20</v>
      </c>
      <c r="DF12" s="6" t="s">
        <v>41</v>
      </c>
      <c r="DG12" s="6">
        <v>3</v>
      </c>
      <c r="DH12" s="6" t="s">
        <v>41</v>
      </c>
      <c r="DI12" s="6">
        <v>0.51</v>
      </c>
      <c r="DJ12" s="6">
        <v>0.15</v>
      </c>
      <c r="DK12" s="6">
        <v>1</v>
      </c>
      <c r="DL12" s="6">
        <v>0.15</v>
      </c>
      <c r="DM12" s="6">
        <v>0.6</v>
      </c>
      <c r="DN12" s="6" t="s">
        <v>12</v>
      </c>
      <c r="DO12" s="6" t="s">
        <v>1370</v>
      </c>
      <c r="DP12" s="6" t="s">
        <v>20</v>
      </c>
      <c r="DQ12" s="6" t="s">
        <v>41</v>
      </c>
      <c r="DR12" s="6" t="s">
        <v>41</v>
      </c>
      <c r="DS12" s="6" t="s">
        <v>41</v>
      </c>
      <c r="DT12" s="6" t="s">
        <v>20</v>
      </c>
      <c r="DU12" s="6" t="s">
        <v>41</v>
      </c>
      <c r="DV12" s="6" t="s">
        <v>41</v>
      </c>
      <c r="DW12" s="6" t="s">
        <v>41</v>
      </c>
      <c r="DX12" s="6" t="s">
        <v>1448</v>
      </c>
      <c r="DY12" s="6" t="s">
        <v>41</v>
      </c>
      <c r="DZ12" s="6" t="s">
        <v>41</v>
      </c>
      <c r="EA12" s="6" t="s">
        <v>41</v>
      </c>
      <c r="EB12" s="6" t="s">
        <v>1482</v>
      </c>
      <c r="ED12" s="3" t="s">
        <v>1504</v>
      </c>
      <c r="EE12" s="6" t="s">
        <v>12</v>
      </c>
      <c r="EF12" s="6">
        <v>2</v>
      </c>
      <c r="EG12" s="6">
        <v>3</v>
      </c>
      <c r="EH12" s="6" t="s">
        <v>41</v>
      </c>
      <c r="EI12" s="6" t="s">
        <v>41</v>
      </c>
      <c r="EJ12" s="6" t="s">
        <v>41</v>
      </c>
      <c r="EK12" s="6" t="s">
        <v>41</v>
      </c>
      <c r="EL12" s="6" t="s">
        <v>41</v>
      </c>
      <c r="EM12" s="6" t="s">
        <v>41</v>
      </c>
      <c r="EN12" s="6" t="s">
        <v>41</v>
      </c>
      <c r="EP12" s="3" t="s">
        <v>1540</v>
      </c>
      <c r="EQ12" s="6" t="s">
        <v>272</v>
      </c>
      <c r="ER12" s="6" t="s">
        <v>20</v>
      </c>
      <c r="ES12" s="6" t="s">
        <v>1568</v>
      </c>
      <c r="ET12" s="1">
        <v>1</v>
      </c>
    </row>
    <row r="13" spans="1:150" x14ac:dyDescent="0.25">
      <c r="A13" s="5">
        <v>11</v>
      </c>
      <c r="B13" s="28">
        <v>39</v>
      </c>
      <c r="C13" s="28">
        <v>2</v>
      </c>
      <c r="D13" s="1" t="s">
        <v>1</v>
      </c>
      <c r="F13" s="27">
        <v>4</v>
      </c>
      <c r="G13" s="28">
        <v>3</v>
      </c>
      <c r="H13" s="6" t="s">
        <v>16</v>
      </c>
      <c r="I13" s="6">
        <v>3</v>
      </c>
      <c r="J13" s="6" t="s">
        <v>47</v>
      </c>
      <c r="K13" s="6" t="s">
        <v>71</v>
      </c>
      <c r="L13" s="6" t="s">
        <v>106</v>
      </c>
      <c r="M13" s="27">
        <v>1986</v>
      </c>
      <c r="N13" s="6" t="s">
        <v>124</v>
      </c>
      <c r="O13" s="6" t="s">
        <v>124</v>
      </c>
      <c r="P13" s="6" t="s">
        <v>143</v>
      </c>
      <c r="Q13" s="6" t="s">
        <v>157</v>
      </c>
      <c r="R13" s="6" t="s">
        <v>180</v>
      </c>
      <c r="T13" s="3" t="s">
        <v>195</v>
      </c>
      <c r="U13" s="6" t="s">
        <v>201</v>
      </c>
      <c r="V13" s="6" t="s">
        <v>228</v>
      </c>
      <c r="W13" s="6" t="s">
        <v>246</v>
      </c>
      <c r="Y13" s="3" t="s">
        <v>267</v>
      </c>
      <c r="Z13" s="6">
        <v>2</v>
      </c>
      <c r="AA13" s="6" t="s">
        <v>281</v>
      </c>
      <c r="AB13" s="6">
        <v>4</v>
      </c>
      <c r="AC13" s="6" t="s">
        <v>312</v>
      </c>
      <c r="AD13" s="6" t="s">
        <v>20</v>
      </c>
      <c r="AE13" s="6"/>
      <c r="AF13" s="6" t="s">
        <v>354</v>
      </c>
      <c r="AG13" s="6" t="s">
        <v>20</v>
      </c>
      <c r="AH13" s="6" t="s">
        <v>20</v>
      </c>
      <c r="AI13" s="6" t="s">
        <v>405</v>
      </c>
      <c r="AJ13" s="27">
        <v>2001</v>
      </c>
      <c r="AL13" s="6" t="s">
        <v>143</v>
      </c>
      <c r="AM13" s="6" t="s">
        <v>445</v>
      </c>
      <c r="AN13" s="6"/>
      <c r="AO13" s="6">
        <v>3</v>
      </c>
      <c r="AP13" s="6" t="s">
        <v>488</v>
      </c>
      <c r="AQ13" s="6" t="s">
        <v>514</v>
      </c>
      <c r="AR13" s="13">
        <v>1</v>
      </c>
      <c r="AS13" s="6" t="s">
        <v>520</v>
      </c>
      <c r="AT13" s="6" t="s">
        <v>541</v>
      </c>
      <c r="AU13" s="6" t="s">
        <v>568</v>
      </c>
      <c r="AV13" s="6" t="s">
        <v>599</v>
      </c>
      <c r="AW13" s="13">
        <v>1</v>
      </c>
      <c r="AX13" s="6" t="s">
        <v>620</v>
      </c>
      <c r="AY13" s="6" t="s">
        <v>641</v>
      </c>
      <c r="AZ13" s="6" t="s">
        <v>654</v>
      </c>
      <c r="BA13" s="6" t="s">
        <v>662</v>
      </c>
      <c r="BB13" s="6" t="s">
        <v>666</v>
      </c>
      <c r="BC13" s="6" t="s">
        <v>599</v>
      </c>
      <c r="BD13" s="14">
        <v>1</v>
      </c>
      <c r="BE13" s="6" t="s">
        <v>671</v>
      </c>
      <c r="BF13" s="6" t="s">
        <v>680</v>
      </c>
      <c r="BG13" s="6" t="s">
        <v>714</v>
      </c>
      <c r="BH13" s="6" t="s">
        <v>599</v>
      </c>
      <c r="BI13" s="6" t="s">
        <v>735</v>
      </c>
      <c r="BJ13" s="6" t="s">
        <v>773</v>
      </c>
      <c r="BK13" s="6">
        <v>3</v>
      </c>
      <c r="BL13" s="6" t="s">
        <v>788</v>
      </c>
      <c r="BM13" s="6" t="s">
        <v>41</v>
      </c>
      <c r="BN13" s="14">
        <v>1</v>
      </c>
      <c r="BO13" s="6" t="s">
        <v>847</v>
      </c>
      <c r="BP13" s="6" t="s">
        <v>20</v>
      </c>
      <c r="BQ13" s="6" t="s">
        <v>872</v>
      </c>
      <c r="BR13" s="6">
        <v>0</v>
      </c>
      <c r="BS13" s="6" t="s">
        <v>897</v>
      </c>
      <c r="BT13" s="6">
        <v>2</v>
      </c>
      <c r="BU13" s="6"/>
      <c r="BV13" s="6">
        <v>0.5</v>
      </c>
      <c r="BW13" s="6"/>
      <c r="BX13" s="6">
        <f>20</f>
        <v>20</v>
      </c>
      <c r="BY13" s="6" t="s">
        <v>921</v>
      </c>
      <c r="BZ13" s="6" t="s">
        <v>947</v>
      </c>
      <c r="CA13" s="6" t="s">
        <v>41</v>
      </c>
      <c r="CB13" s="6" t="s">
        <v>143</v>
      </c>
      <c r="CC13" s="6" t="s">
        <v>41</v>
      </c>
      <c r="CD13" s="6" t="s">
        <v>1012</v>
      </c>
      <c r="CE13" s="6" t="s">
        <v>1012</v>
      </c>
      <c r="CF13" s="6" t="s">
        <v>41</v>
      </c>
      <c r="CG13" s="6" t="s">
        <v>1071</v>
      </c>
      <c r="CH13" s="6" t="s">
        <v>1075</v>
      </c>
      <c r="CI13" s="6" t="s">
        <v>1086</v>
      </c>
      <c r="CJ13" s="6" t="s">
        <v>144</v>
      </c>
      <c r="CK13" s="6" t="s">
        <v>1116</v>
      </c>
      <c r="CL13" s="6" t="s">
        <v>20</v>
      </c>
      <c r="CM13" s="6" t="s">
        <v>1144</v>
      </c>
      <c r="CN13" s="6" t="s">
        <v>1163</v>
      </c>
      <c r="CO13" s="6" t="s">
        <v>1175</v>
      </c>
      <c r="CP13" s="6" t="s">
        <v>1193</v>
      </c>
      <c r="CR13" s="3" t="s">
        <v>1214</v>
      </c>
      <c r="CS13" s="6" t="s">
        <v>201</v>
      </c>
      <c r="CT13" s="6">
        <v>5</v>
      </c>
      <c r="CU13" s="6" t="s">
        <v>1236</v>
      </c>
      <c r="CV13" s="6"/>
      <c r="CW13" s="6" t="s">
        <v>41</v>
      </c>
      <c r="CX13" s="6" t="s">
        <v>14</v>
      </c>
      <c r="CY13" s="6">
        <v>5</v>
      </c>
      <c r="CZ13" s="6" t="s">
        <v>1236</v>
      </c>
      <c r="DA13" s="6" t="s">
        <v>1291</v>
      </c>
      <c r="DB13" s="6" t="s">
        <v>41</v>
      </c>
      <c r="DC13" s="6" t="s">
        <v>41</v>
      </c>
      <c r="DD13" s="6" t="s">
        <v>41</v>
      </c>
      <c r="DE13" s="6" t="s">
        <v>20</v>
      </c>
      <c r="DF13" s="6" t="s">
        <v>41</v>
      </c>
      <c r="DG13" s="6">
        <v>2.5</v>
      </c>
      <c r="DH13" s="6">
        <v>0.15</v>
      </c>
      <c r="DI13" s="6">
        <v>0</v>
      </c>
      <c r="DJ13" s="6">
        <v>0.05</v>
      </c>
      <c r="DK13" s="6">
        <v>1</v>
      </c>
      <c r="DL13" s="6">
        <v>8.5000000000000006E-2</v>
      </c>
      <c r="DM13" s="6" t="s">
        <v>41</v>
      </c>
      <c r="DN13" s="6" t="s">
        <v>1346</v>
      </c>
      <c r="DO13" s="6" t="s">
        <v>1371</v>
      </c>
      <c r="DP13" s="6" t="s">
        <v>272</v>
      </c>
      <c r="DQ13" s="6" t="s">
        <v>41</v>
      </c>
      <c r="DR13" s="6" t="s">
        <v>41</v>
      </c>
      <c r="DS13" s="6" t="s">
        <v>41</v>
      </c>
      <c r="DT13" s="6" t="s">
        <v>272</v>
      </c>
      <c r="DU13" s="6" t="s">
        <v>41</v>
      </c>
      <c r="DV13" s="6" t="s">
        <v>41</v>
      </c>
      <c r="DW13" s="6" t="s">
        <v>41</v>
      </c>
      <c r="DX13" s="6" t="s">
        <v>1449</v>
      </c>
      <c r="DY13" s="6" t="s">
        <v>41</v>
      </c>
      <c r="DZ13" s="6" t="s">
        <v>1467</v>
      </c>
      <c r="EA13" s="6" t="s">
        <v>201</v>
      </c>
      <c r="EB13" s="6" t="s">
        <v>1483</v>
      </c>
      <c r="ED13" s="3" t="s">
        <v>1504</v>
      </c>
      <c r="EE13" s="6" t="s">
        <v>41</v>
      </c>
      <c r="EF13" s="6">
        <v>1</v>
      </c>
      <c r="EG13" s="6">
        <v>2</v>
      </c>
      <c r="EH13" s="6" t="s">
        <v>41</v>
      </c>
      <c r="EI13" s="6" t="s">
        <v>41</v>
      </c>
      <c r="EJ13" s="6" t="s">
        <v>41</v>
      </c>
      <c r="EK13" s="6" t="s">
        <v>41</v>
      </c>
      <c r="EL13" s="6" t="s">
        <v>41</v>
      </c>
      <c r="EM13" s="6" t="s">
        <v>41</v>
      </c>
      <c r="EN13" s="6" t="s">
        <v>41</v>
      </c>
      <c r="EP13" s="3" t="s">
        <v>1540</v>
      </c>
      <c r="EQ13" s="6" t="s">
        <v>41</v>
      </c>
      <c r="ER13" s="6" t="s">
        <v>20</v>
      </c>
      <c r="ES13" s="6" t="s">
        <v>1569</v>
      </c>
      <c r="ET13" s="1">
        <v>1</v>
      </c>
    </row>
    <row r="14" spans="1:150" x14ac:dyDescent="0.25">
      <c r="A14" s="5">
        <v>12</v>
      </c>
      <c r="B14" s="28">
        <v>33</v>
      </c>
      <c r="C14" s="28">
        <v>3</v>
      </c>
      <c r="D14" s="1" t="s">
        <v>1</v>
      </c>
      <c r="F14" s="27">
        <v>5</v>
      </c>
      <c r="G14" s="28">
        <v>4</v>
      </c>
      <c r="H14" s="6" t="s">
        <v>17</v>
      </c>
      <c r="I14" s="6">
        <v>3</v>
      </c>
      <c r="J14" s="6" t="s">
        <v>48</v>
      </c>
      <c r="K14" s="6" t="s">
        <v>72</v>
      </c>
      <c r="L14" s="6" t="s">
        <v>102</v>
      </c>
      <c r="M14" s="27">
        <v>1986</v>
      </c>
      <c r="N14" s="6" t="s">
        <v>124</v>
      </c>
      <c r="O14" s="6" t="s">
        <v>124</v>
      </c>
      <c r="P14" s="6" t="s">
        <v>143</v>
      </c>
      <c r="Q14" s="6" t="s">
        <v>158</v>
      </c>
      <c r="R14" s="6" t="s">
        <v>184</v>
      </c>
      <c r="T14" s="3" t="s">
        <v>195</v>
      </c>
      <c r="U14" s="6" t="s">
        <v>204</v>
      </c>
      <c r="V14" s="6" t="s">
        <v>229</v>
      </c>
      <c r="W14" s="6" t="s">
        <v>247</v>
      </c>
      <c r="Y14" s="3" t="s">
        <v>267</v>
      </c>
      <c r="Z14" s="6">
        <v>4</v>
      </c>
      <c r="AA14" s="6" t="s">
        <v>282</v>
      </c>
      <c r="AB14" s="6">
        <v>5</v>
      </c>
      <c r="AC14" s="1" t="s">
        <v>313</v>
      </c>
      <c r="AD14" s="6" t="s">
        <v>20</v>
      </c>
      <c r="AE14" s="6"/>
      <c r="AF14" s="6" t="s">
        <v>355</v>
      </c>
      <c r="AG14" s="6" t="s">
        <v>272</v>
      </c>
      <c r="AH14" s="6" t="s">
        <v>272</v>
      </c>
      <c r="AI14" s="6" t="s">
        <v>406</v>
      </c>
      <c r="AJ14" s="27">
        <v>2009</v>
      </c>
      <c r="AL14" s="6" t="s">
        <v>20</v>
      </c>
      <c r="AM14" s="6" t="s">
        <v>41</v>
      </c>
      <c r="AN14" s="6"/>
      <c r="AO14" s="6">
        <v>2</v>
      </c>
      <c r="AP14" s="6" t="s">
        <v>489</v>
      </c>
      <c r="AQ14" s="6" t="s">
        <v>513</v>
      </c>
      <c r="AR14" s="13">
        <v>1</v>
      </c>
      <c r="AS14" s="6" t="s">
        <v>520</v>
      </c>
      <c r="AT14" s="6" t="s">
        <v>542</v>
      </c>
      <c r="AU14" s="6" t="s">
        <v>569</v>
      </c>
      <c r="AV14" s="6" t="s">
        <v>601</v>
      </c>
      <c r="AW14" s="13">
        <v>1</v>
      </c>
      <c r="AX14" s="6" t="s">
        <v>41</v>
      </c>
      <c r="AY14" s="6" t="s">
        <v>20</v>
      </c>
      <c r="AZ14" s="6" t="s">
        <v>20</v>
      </c>
      <c r="BA14" s="6" t="s">
        <v>41</v>
      </c>
      <c r="BB14" s="6" t="s">
        <v>41</v>
      </c>
      <c r="BC14" s="6" t="s">
        <v>41</v>
      </c>
      <c r="BD14" s="6" t="s">
        <v>41</v>
      </c>
      <c r="BE14" s="6" t="s">
        <v>41</v>
      </c>
      <c r="BF14" s="6" t="s">
        <v>681</v>
      </c>
      <c r="BG14" s="6" t="s">
        <v>715</v>
      </c>
      <c r="BH14" s="6" t="s">
        <v>743</v>
      </c>
      <c r="BI14" s="6" t="s">
        <v>14</v>
      </c>
      <c r="BJ14" s="6" t="s">
        <v>773</v>
      </c>
      <c r="BK14" s="6">
        <v>2</v>
      </c>
      <c r="BL14" s="6" t="s">
        <v>789</v>
      </c>
      <c r="BM14" s="6" t="s">
        <v>819</v>
      </c>
      <c r="BN14" s="14">
        <v>1</v>
      </c>
      <c r="BO14" s="6" t="s">
        <v>41</v>
      </c>
      <c r="BP14" s="6" t="s">
        <v>20</v>
      </c>
      <c r="BQ14" s="6" t="s">
        <v>873</v>
      </c>
      <c r="BR14" s="14">
        <v>1</v>
      </c>
      <c r="BS14" s="6" t="s">
        <v>897</v>
      </c>
      <c r="BT14" s="6">
        <v>2.4</v>
      </c>
      <c r="BU14" s="6">
        <v>1.5</v>
      </c>
      <c r="BV14" s="6">
        <v>1</v>
      </c>
      <c r="BW14" s="6">
        <v>1.5</v>
      </c>
      <c r="BX14" s="1">
        <f>0.7*24</f>
        <v>16.799999999999997</v>
      </c>
      <c r="BY14" s="6" t="s">
        <v>922</v>
      </c>
      <c r="BZ14" s="6" t="s">
        <v>748</v>
      </c>
      <c r="CA14" s="6" t="s">
        <v>972</v>
      </c>
      <c r="CB14" s="6" t="s">
        <v>143</v>
      </c>
      <c r="CC14" s="6" t="s">
        <v>143</v>
      </c>
      <c r="CD14" s="6" t="s">
        <v>1013</v>
      </c>
      <c r="CE14" s="6" t="s">
        <v>1039</v>
      </c>
      <c r="CF14" s="6" t="s">
        <v>1052</v>
      </c>
      <c r="CG14" s="6" t="s">
        <v>41</v>
      </c>
      <c r="CH14" s="6" t="s">
        <v>41</v>
      </c>
      <c r="CI14" s="6" t="s">
        <v>1086</v>
      </c>
      <c r="CJ14" s="6" t="s">
        <v>143</v>
      </c>
      <c r="CK14" s="6" t="s">
        <v>1117</v>
      </c>
      <c r="CL14" s="6" t="s">
        <v>20</v>
      </c>
      <c r="CM14" s="6" t="s">
        <v>20</v>
      </c>
      <c r="CN14" s="6" t="s">
        <v>20</v>
      </c>
      <c r="CO14" s="6" t="s">
        <v>1176</v>
      </c>
      <c r="CP14" s="6" t="s">
        <v>1194</v>
      </c>
      <c r="CR14" s="3" t="s">
        <v>1214</v>
      </c>
      <c r="CS14" s="6" t="s">
        <v>201</v>
      </c>
      <c r="CT14" s="6">
        <v>3</v>
      </c>
      <c r="CU14" s="1" t="s">
        <v>1237</v>
      </c>
      <c r="CW14" s="6" t="s">
        <v>1259</v>
      </c>
      <c r="CX14" s="6" t="s">
        <v>14</v>
      </c>
      <c r="CY14" s="6">
        <v>1.5</v>
      </c>
      <c r="CZ14" s="6" t="s">
        <v>1279</v>
      </c>
      <c r="DA14" s="6" t="s">
        <v>1292</v>
      </c>
      <c r="DB14" s="6" t="s">
        <v>41</v>
      </c>
      <c r="DC14" s="6" t="s">
        <v>41</v>
      </c>
      <c r="DD14" s="6" t="s">
        <v>41</v>
      </c>
      <c r="DE14" s="6" t="s">
        <v>1307</v>
      </c>
      <c r="DF14" s="6" t="s">
        <v>41</v>
      </c>
      <c r="DG14" s="6">
        <v>1.5</v>
      </c>
      <c r="DH14" s="6" t="s">
        <v>41</v>
      </c>
      <c r="DI14" s="6">
        <v>0.13500000000000001</v>
      </c>
      <c r="DJ14" s="6">
        <v>0.67500000000000004</v>
      </c>
      <c r="DK14" s="6">
        <v>1</v>
      </c>
      <c r="DL14" s="6">
        <v>0.1</v>
      </c>
      <c r="DM14" s="6">
        <v>0.5</v>
      </c>
      <c r="DN14" s="6" t="s">
        <v>1347</v>
      </c>
      <c r="DO14" s="6" t="s">
        <v>1372</v>
      </c>
      <c r="DP14" s="6" t="s">
        <v>20</v>
      </c>
      <c r="DQ14" s="6" t="s">
        <v>41</v>
      </c>
      <c r="DR14" s="6" t="s">
        <v>41</v>
      </c>
      <c r="DS14" s="6" t="s">
        <v>41</v>
      </c>
      <c r="DT14" s="6" t="s">
        <v>20</v>
      </c>
      <c r="DU14" s="6" t="s">
        <v>41</v>
      </c>
      <c r="DV14" s="6" t="s">
        <v>41</v>
      </c>
      <c r="DW14" s="6" t="s">
        <v>41</v>
      </c>
      <c r="DX14" s="6" t="s">
        <v>20</v>
      </c>
      <c r="DY14" s="6" t="s">
        <v>41</v>
      </c>
      <c r="DZ14" s="6" t="s">
        <v>41</v>
      </c>
      <c r="EA14" s="6" t="s">
        <v>41</v>
      </c>
      <c r="EB14" s="6" t="s">
        <v>1484</v>
      </c>
      <c r="ED14" s="3" t="s">
        <v>1504</v>
      </c>
      <c r="EE14" s="6" t="s">
        <v>41</v>
      </c>
      <c r="EF14" s="6">
        <v>1</v>
      </c>
      <c r="EG14" s="6">
        <v>2</v>
      </c>
      <c r="EH14" s="6" t="s">
        <v>41</v>
      </c>
      <c r="EI14" s="6" t="s">
        <v>41</v>
      </c>
      <c r="EJ14" s="6" t="s">
        <v>41</v>
      </c>
      <c r="EK14" s="6" t="s">
        <v>41</v>
      </c>
      <c r="EL14" s="6" t="s">
        <v>41</v>
      </c>
      <c r="EM14" s="6" t="s">
        <v>41</v>
      </c>
      <c r="EN14" s="6" t="s">
        <v>41</v>
      </c>
      <c r="EP14" s="3" t="s">
        <v>1540</v>
      </c>
      <c r="EQ14" s="6" t="s">
        <v>20</v>
      </c>
      <c r="ER14" s="6" t="s">
        <v>1553</v>
      </c>
      <c r="ES14" s="6" t="s">
        <v>1570</v>
      </c>
      <c r="ET14" s="1">
        <v>2</v>
      </c>
    </row>
    <row r="15" spans="1:150" x14ac:dyDescent="0.25">
      <c r="A15" s="6">
        <v>13</v>
      </c>
      <c r="B15" s="28">
        <v>41</v>
      </c>
      <c r="C15" s="28">
        <v>2</v>
      </c>
      <c r="D15" s="1" t="s">
        <v>1</v>
      </c>
      <c r="F15" s="27">
        <v>5</v>
      </c>
      <c r="G15" s="28">
        <v>1</v>
      </c>
      <c r="H15" s="6" t="s">
        <v>18</v>
      </c>
      <c r="I15" s="6">
        <v>3</v>
      </c>
      <c r="J15" s="6" t="s">
        <v>49</v>
      </c>
      <c r="K15" s="6" t="s">
        <v>73</v>
      </c>
      <c r="L15" s="6" t="s">
        <v>102</v>
      </c>
      <c r="M15" s="27">
        <v>1986</v>
      </c>
      <c r="N15" s="6" t="s">
        <v>124</v>
      </c>
      <c r="O15" s="6" t="s">
        <v>124</v>
      </c>
      <c r="P15" s="6" t="s">
        <v>143</v>
      </c>
      <c r="Q15" s="6" t="s">
        <v>159</v>
      </c>
      <c r="R15" s="6" t="s">
        <v>179</v>
      </c>
      <c r="T15" s="3" t="s">
        <v>195</v>
      </c>
      <c r="U15" s="6" t="s">
        <v>201</v>
      </c>
      <c r="V15" s="6" t="s">
        <v>230</v>
      </c>
      <c r="W15" s="6" t="s">
        <v>248</v>
      </c>
      <c r="Y15" s="3" t="s">
        <v>267</v>
      </c>
      <c r="Z15" s="6">
        <v>12</v>
      </c>
      <c r="AA15" s="6" t="s">
        <v>283</v>
      </c>
      <c r="AB15" s="6">
        <v>1</v>
      </c>
      <c r="AC15" s="15" t="s">
        <v>314</v>
      </c>
      <c r="AD15" s="15"/>
      <c r="AE15" s="15"/>
      <c r="AF15" s="15"/>
      <c r="AG15" s="6" t="s">
        <v>20</v>
      </c>
      <c r="AH15" s="6" t="s">
        <v>41</v>
      </c>
      <c r="AI15" s="6" t="s">
        <v>407</v>
      </c>
      <c r="AJ15" s="27">
        <v>2006</v>
      </c>
      <c r="AL15" s="14" t="s">
        <v>433</v>
      </c>
      <c r="AM15" s="6" t="s">
        <v>446</v>
      </c>
      <c r="AN15" s="6" t="s">
        <v>455</v>
      </c>
      <c r="AO15" s="6">
        <v>2</v>
      </c>
      <c r="AP15" s="6" t="s">
        <v>490</v>
      </c>
      <c r="AQ15" s="6" t="s">
        <v>513</v>
      </c>
      <c r="AR15" s="7">
        <v>0</v>
      </c>
      <c r="AS15" s="6" t="s">
        <v>520</v>
      </c>
      <c r="AT15" s="6" t="s">
        <v>537</v>
      </c>
      <c r="AU15" s="6" t="s">
        <v>570</v>
      </c>
      <c r="AV15" s="6" t="s">
        <v>599</v>
      </c>
      <c r="AW15" s="7">
        <v>0</v>
      </c>
      <c r="AX15" s="6" t="s">
        <v>621</v>
      </c>
      <c r="AY15" s="6" t="s">
        <v>20</v>
      </c>
      <c r="AZ15" s="6" t="s">
        <v>20</v>
      </c>
      <c r="BA15" s="6" t="s">
        <v>41</v>
      </c>
      <c r="BB15" s="6" t="s">
        <v>41</v>
      </c>
      <c r="BC15" s="6" t="s">
        <v>41</v>
      </c>
      <c r="BD15" s="6" t="s">
        <v>41</v>
      </c>
      <c r="BE15" s="6" t="s">
        <v>41</v>
      </c>
      <c r="BF15" s="6" t="s">
        <v>682</v>
      </c>
      <c r="BG15" s="6" t="s">
        <v>716</v>
      </c>
      <c r="BH15" s="6" t="s">
        <v>740</v>
      </c>
      <c r="BI15" s="6" t="s">
        <v>14</v>
      </c>
      <c r="BJ15" s="6" t="s">
        <v>771</v>
      </c>
      <c r="BK15" s="6">
        <v>4</v>
      </c>
      <c r="BL15" s="6" t="s">
        <v>790</v>
      </c>
      <c r="BM15" s="6" t="s">
        <v>820</v>
      </c>
      <c r="BN15" s="6">
        <v>0</v>
      </c>
      <c r="BO15" s="6" t="s">
        <v>41</v>
      </c>
      <c r="BP15" s="6" t="s">
        <v>856</v>
      </c>
      <c r="BQ15" s="6" t="s">
        <v>874</v>
      </c>
      <c r="BR15" s="6">
        <v>0</v>
      </c>
      <c r="BS15" s="6" t="s">
        <v>895</v>
      </c>
      <c r="BT15" s="6">
        <v>3.5</v>
      </c>
      <c r="BU15" s="6"/>
      <c r="BV15" s="6">
        <v>1.7</v>
      </c>
      <c r="BX15" s="6">
        <f>2*12</f>
        <v>24</v>
      </c>
      <c r="BY15" s="6" t="s">
        <v>923</v>
      </c>
      <c r="BZ15" s="6" t="s">
        <v>948</v>
      </c>
      <c r="CA15" s="6" t="s">
        <v>973</v>
      </c>
      <c r="CB15" s="6" t="s">
        <v>41</v>
      </c>
      <c r="CC15" s="6" t="s">
        <v>41</v>
      </c>
      <c r="CD15" s="6" t="s">
        <v>1014</v>
      </c>
      <c r="CE15" s="6" t="s">
        <v>1040</v>
      </c>
      <c r="CF15" s="6" t="s">
        <v>1057</v>
      </c>
      <c r="CG15" s="6" t="s">
        <v>20</v>
      </c>
      <c r="CH15" s="6" t="s">
        <v>1076</v>
      </c>
      <c r="CI15" s="6" t="s">
        <v>1082</v>
      </c>
      <c r="CJ15" s="6" t="s">
        <v>1096</v>
      </c>
      <c r="CK15" s="6" t="s">
        <v>1118</v>
      </c>
      <c r="CL15" s="6" t="s">
        <v>20</v>
      </c>
      <c r="CM15" s="6" t="s">
        <v>1145</v>
      </c>
      <c r="CN15" s="6" t="s">
        <v>20</v>
      </c>
      <c r="CO15" s="6" t="s">
        <v>380</v>
      </c>
      <c r="CP15" s="6" t="s">
        <v>1195</v>
      </c>
      <c r="CR15" s="3" t="s">
        <v>1214</v>
      </c>
      <c r="CS15" s="6" t="s">
        <v>201</v>
      </c>
      <c r="CT15" s="6">
        <v>12</v>
      </c>
      <c r="CU15" s="6" t="s">
        <v>1238</v>
      </c>
      <c r="CV15" s="6">
        <v>7</v>
      </c>
      <c r="CW15" s="6" t="s">
        <v>1260</v>
      </c>
      <c r="CX15" s="6" t="s">
        <v>14</v>
      </c>
      <c r="CY15" s="6">
        <v>5</v>
      </c>
      <c r="DB15" s="6" t="s">
        <v>41</v>
      </c>
      <c r="DC15" s="6" t="s">
        <v>41</v>
      </c>
      <c r="DD15" s="16" t="s">
        <v>41</v>
      </c>
      <c r="DE15" s="6" t="s">
        <v>1308</v>
      </c>
      <c r="DF15" s="6" t="s">
        <v>1327</v>
      </c>
      <c r="DG15" s="6" t="s">
        <v>41</v>
      </c>
      <c r="DH15" s="6" t="s">
        <v>41</v>
      </c>
      <c r="DI15" s="6">
        <v>0.9</v>
      </c>
      <c r="DJ15" s="6">
        <v>0.15</v>
      </c>
      <c r="DK15" s="6" t="s">
        <v>41</v>
      </c>
      <c r="DL15" s="6">
        <v>0.9</v>
      </c>
      <c r="DM15" s="6">
        <v>1.5</v>
      </c>
      <c r="DN15" s="6" t="s">
        <v>341</v>
      </c>
      <c r="DO15" s="6" t="s">
        <v>1373</v>
      </c>
      <c r="DP15" s="6" t="s">
        <v>1402</v>
      </c>
      <c r="DQ15" s="17">
        <v>7.0000000000000001E-3</v>
      </c>
      <c r="DR15" s="6" t="s">
        <v>1414</v>
      </c>
      <c r="DS15" s="6" t="s">
        <v>1420</v>
      </c>
      <c r="DT15" s="6" t="s">
        <v>20</v>
      </c>
      <c r="DU15" s="6" t="s">
        <v>41</v>
      </c>
      <c r="DV15" s="6" t="s">
        <v>41</v>
      </c>
      <c r="DW15" s="6" t="s">
        <v>41</v>
      </c>
      <c r="DX15" s="6" t="s">
        <v>20</v>
      </c>
      <c r="DY15" s="6" t="s">
        <v>41</v>
      </c>
      <c r="DZ15" s="6" t="s">
        <v>41</v>
      </c>
      <c r="EA15" s="6" t="s">
        <v>41</v>
      </c>
      <c r="EB15" s="6" t="s">
        <v>1485</v>
      </c>
      <c r="ED15" s="3" t="s">
        <v>1504</v>
      </c>
      <c r="EE15" s="6" t="s">
        <v>41</v>
      </c>
      <c r="EF15" s="6">
        <v>2</v>
      </c>
      <c r="EG15" s="6">
        <v>1</v>
      </c>
      <c r="EH15" s="6" t="s">
        <v>41</v>
      </c>
      <c r="EI15" s="6" t="s">
        <v>41</v>
      </c>
      <c r="EJ15" s="6" t="s">
        <v>41</v>
      </c>
      <c r="EK15" s="6" t="s">
        <v>41</v>
      </c>
      <c r="EL15" s="6" t="s">
        <v>41</v>
      </c>
      <c r="EM15" s="6" t="s">
        <v>41</v>
      </c>
      <c r="EN15" s="6" t="s">
        <v>41</v>
      </c>
      <c r="EP15" s="3" t="s">
        <v>1540</v>
      </c>
      <c r="EQ15" s="6" t="s">
        <v>20</v>
      </c>
      <c r="ER15" s="6" t="s">
        <v>1554</v>
      </c>
      <c r="ES15" s="6" t="s">
        <v>1571</v>
      </c>
      <c r="ET15" s="1">
        <v>2</v>
      </c>
    </row>
    <row r="16" spans="1:150" x14ac:dyDescent="0.25">
      <c r="A16" s="5">
        <v>14</v>
      </c>
      <c r="B16" s="28">
        <v>76</v>
      </c>
      <c r="C16" s="28">
        <v>1</v>
      </c>
      <c r="D16" s="1" t="s">
        <v>1</v>
      </c>
      <c r="F16" s="27">
        <v>3</v>
      </c>
      <c r="G16" s="28">
        <v>3</v>
      </c>
      <c r="H16" s="6" t="s">
        <v>14</v>
      </c>
      <c r="I16" s="6">
        <v>3</v>
      </c>
      <c r="J16" s="6" t="s">
        <v>50</v>
      </c>
      <c r="K16" s="6" t="s">
        <v>74</v>
      </c>
      <c r="L16" s="6" t="s">
        <v>102</v>
      </c>
      <c r="M16" s="27">
        <v>1986</v>
      </c>
      <c r="N16" s="6" t="s">
        <v>127</v>
      </c>
      <c r="O16" s="6" t="s">
        <v>139</v>
      </c>
      <c r="P16" s="6" t="s">
        <v>144</v>
      </c>
      <c r="Q16" s="6" t="s">
        <v>160</v>
      </c>
      <c r="R16" s="6" t="s">
        <v>185</v>
      </c>
      <c r="T16" s="3" t="s">
        <v>195</v>
      </c>
      <c r="U16" s="6" t="s">
        <v>205</v>
      </c>
      <c r="V16" s="6" t="s">
        <v>231</v>
      </c>
      <c r="W16" s="6" t="s">
        <v>242</v>
      </c>
      <c r="Y16" s="3" t="s">
        <v>267</v>
      </c>
      <c r="Z16" s="6">
        <f>50/125</f>
        <v>0.4</v>
      </c>
      <c r="AA16" s="6" t="s">
        <v>284</v>
      </c>
      <c r="AB16" s="6">
        <v>3</v>
      </c>
      <c r="AC16" s="6" t="s">
        <v>315</v>
      </c>
      <c r="AD16" s="6" t="s">
        <v>343</v>
      </c>
      <c r="AE16" s="6"/>
      <c r="AF16" s="1">
        <v>1995</v>
      </c>
      <c r="AG16" s="6" t="s">
        <v>377</v>
      </c>
      <c r="AH16" s="6" t="s">
        <v>41</v>
      </c>
      <c r="AI16" s="6" t="s">
        <v>408</v>
      </c>
      <c r="AJ16" s="27">
        <v>1995</v>
      </c>
      <c r="AL16" s="6" t="s">
        <v>20</v>
      </c>
      <c r="AM16" s="6" t="s">
        <v>41</v>
      </c>
      <c r="AN16" s="1" t="s">
        <v>456</v>
      </c>
      <c r="AO16" s="1">
        <v>4</v>
      </c>
      <c r="AP16" s="6" t="s">
        <v>491</v>
      </c>
      <c r="AQ16" s="6" t="s">
        <v>513</v>
      </c>
      <c r="AR16" s="7">
        <v>1</v>
      </c>
      <c r="AS16" s="6" t="s">
        <v>520</v>
      </c>
      <c r="AT16" s="6" t="s">
        <v>542</v>
      </c>
      <c r="AU16" s="6" t="s">
        <v>571</v>
      </c>
      <c r="AV16" s="6" t="s">
        <v>599</v>
      </c>
      <c r="AW16" s="13">
        <v>1</v>
      </c>
      <c r="AX16" s="6" t="s">
        <v>622</v>
      </c>
      <c r="AY16" s="6" t="s">
        <v>642</v>
      </c>
      <c r="AZ16" s="6" t="s">
        <v>20</v>
      </c>
      <c r="BA16" s="6" t="s">
        <v>41</v>
      </c>
      <c r="BB16" s="6" t="s">
        <v>41</v>
      </c>
      <c r="BC16" s="6" t="s">
        <v>41</v>
      </c>
      <c r="BD16" s="6" t="s">
        <v>41</v>
      </c>
      <c r="BE16" s="6" t="s">
        <v>41</v>
      </c>
      <c r="BF16" s="6" t="s">
        <v>683</v>
      </c>
      <c r="BG16" s="6" t="s">
        <v>717</v>
      </c>
      <c r="BH16" s="6" t="s">
        <v>744</v>
      </c>
      <c r="BI16" s="6" t="s">
        <v>762</v>
      </c>
      <c r="BJ16" s="6" t="s">
        <v>774</v>
      </c>
      <c r="BK16" s="6">
        <v>4</v>
      </c>
      <c r="BL16" s="6" t="s">
        <v>791</v>
      </c>
      <c r="BM16" s="6" t="s">
        <v>821</v>
      </c>
      <c r="BN16" s="9">
        <v>1</v>
      </c>
      <c r="BO16" s="6" t="s">
        <v>341</v>
      </c>
      <c r="BP16" s="6" t="s">
        <v>20</v>
      </c>
      <c r="BQ16" s="6" t="s">
        <v>875</v>
      </c>
      <c r="BR16" s="14">
        <v>1</v>
      </c>
      <c r="BS16" s="6" t="s">
        <v>898</v>
      </c>
      <c r="BT16" s="6">
        <f>1*2.5</f>
        <v>2.5</v>
      </c>
      <c r="BU16" s="6"/>
      <c r="BV16" s="6">
        <f>0.6*2.5</f>
        <v>1.5</v>
      </c>
      <c r="BW16" s="6"/>
      <c r="BX16" s="6">
        <f>(BV16*6)+(BT16*6)</f>
        <v>24</v>
      </c>
      <c r="BY16" s="6" t="s">
        <v>924</v>
      </c>
      <c r="BZ16" s="6" t="s">
        <v>748</v>
      </c>
      <c r="CA16" s="6" t="s">
        <v>974</v>
      </c>
      <c r="CB16" s="6" t="s">
        <v>143</v>
      </c>
      <c r="CC16" s="6" t="s">
        <v>20</v>
      </c>
      <c r="CD16" s="6" t="s">
        <v>1015</v>
      </c>
      <c r="CE16" s="6" t="s">
        <v>1036</v>
      </c>
      <c r="CF16" s="6" t="s">
        <v>1058</v>
      </c>
      <c r="CG16" s="6" t="s">
        <v>41</v>
      </c>
      <c r="CH16" s="6" t="s">
        <v>41</v>
      </c>
      <c r="CI16" s="6" t="s">
        <v>1083</v>
      </c>
      <c r="CJ16" s="6" t="s">
        <v>1097</v>
      </c>
      <c r="CK16" s="6" t="s">
        <v>41</v>
      </c>
      <c r="CL16" s="6" t="s">
        <v>41</v>
      </c>
      <c r="CM16" s="6" t="s">
        <v>41</v>
      </c>
      <c r="CN16" s="6" t="s">
        <v>20</v>
      </c>
      <c r="CO16" s="6" t="s">
        <v>20</v>
      </c>
      <c r="CP16" s="6" t="s">
        <v>1196</v>
      </c>
      <c r="CR16" s="3" t="s">
        <v>1214</v>
      </c>
      <c r="CS16" s="6" t="s">
        <v>1217</v>
      </c>
      <c r="CT16" s="6">
        <v>0.6</v>
      </c>
      <c r="CU16" s="6" t="s">
        <v>41</v>
      </c>
      <c r="CV16" s="6"/>
      <c r="CW16" s="6" t="s">
        <v>14</v>
      </c>
      <c r="CX16" s="6" t="s">
        <v>14</v>
      </c>
      <c r="CY16" s="18">
        <v>0.6</v>
      </c>
      <c r="CZ16" s="6" t="s">
        <v>41</v>
      </c>
      <c r="DA16" s="6" t="s">
        <v>1289</v>
      </c>
      <c r="DB16" s="6" t="s">
        <v>1299</v>
      </c>
      <c r="DC16" s="6" t="s">
        <v>41</v>
      </c>
      <c r="DD16" s="6" t="s">
        <v>1289</v>
      </c>
      <c r="DE16" s="6" t="s">
        <v>1309</v>
      </c>
      <c r="DF16" s="6" t="s">
        <v>41</v>
      </c>
      <c r="DG16" s="6" t="s">
        <v>41</v>
      </c>
      <c r="DH16" s="6" t="s">
        <v>41</v>
      </c>
      <c r="DI16" s="6">
        <v>0.105</v>
      </c>
      <c r="DJ16" s="6">
        <v>0</v>
      </c>
      <c r="DK16" s="6" t="s">
        <v>41</v>
      </c>
      <c r="DL16" s="6">
        <v>0</v>
      </c>
      <c r="DM16" s="6">
        <v>0</v>
      </c>
      <c r="DN16" s="6" t="s">
        <v>14</v>
      </c>
      <c r="DO16" s="6" t="s">
        <v>1374</v>
      </c>
      <c r="DP16" s="6" t="s">
        <v>20</v>
      </c>
      <c r="DQ16" s="6" t="s">
        <v>41</v>
      </c>
      <c r="DR16" s="6" t="s">
        <v>41</v>
      </c>
      <c r="DS16" s="6" t="s">
        <v>41</v>
      </c>
      <c r="DT16" s="6" t="s">
        <v>20</v>
      </c>
      <c r="DU16" s="6" t="s">
        <v>41</v>
      </c>
      <c r="DV16" s="6" t="s">
        <v>41</v>
      </c>
      <c r="DW16" s="6" t="s">
        <v>41</v>
      </c>
      <c r="DX16" s="6" t="s">
        <v>1450</v>
      </c>
      <c r="DY16" s="6" t="s">
        <v>41</v>
      </c>
      <c r="DZ16" s="6" t="s">
        <v>1468</v>
      </c>
      <c r="EA16" s="6" t="s">
        <v>201</v>
      </c>
      <c r="EB16" s="6" t="s">
        <v>41</v>
      </c>
      <c r="ED16" s="3" t="s">
        <v>1504</v>
      </c>
      <c r="EE16" s="6" t="s">
        <v>41</v>
      </c>
      <c r="EF16" s="6">
        <v>3</v>
      </c>
      <c r="EG16" s="6">
        <v>3</v>
      </c>
      <c r="EH16" s="6" t="s">
        <v>1519</v>
      </c>
      <c r="EI16" s="6" t="s">
        <v>41</v>
      </c>
      <c r="EJ16" s="6" t="s">
        <v>41</v>
      </c>
      <c r="EK16" s="6" t="s">
        <v>41</v>
      </c>
      <c r="EL16" s="6" t="s">
        <v>41</v>
      </c>
      <c r="EM16" s="6" t="s">
        <v>41</v>
      </c>
      <c r="EN16" s="6" t="s">
        <v>41</v>
      </c>
      <c r="EP16" s="3" t="s">
        <v>1540</v>
      </c>
      <c r="EQ16" s="6" t="s">
        <v>41</v>
      </c>
      <c r="ER16" s="6" t="s">
        <v>1555</v>
      </c>
    </row>
    <row r="17" spans="1:150" x14ac:dyDescent="0.25">
      <c r="A17" s="5">
        <v>15</v>
      </c>
      <c r="B17" s="28">
        <v>43</v>
      </c>
      <c r="C17" s="28">
        <v>2</v>
      </c>
      <c r="D17" s="1" t="s">
        <v>1</v>
      </c>
      <c r="F17" s="27">
        <v>5</v>
      </c>
      <c r="G17" s="28">
        <v>4</v>
      </c>
      <c r="H17" s="6" t="s">
        <v>19</v>
      </c>
      <c r="I17" s="6">
        <v>3</v>
      </c>
      <c r="J17" s="6" t="s">
        <v>51</v>
      </c>
      <c r="K17" s="6" t="s">
        <v>75</v>
      </c>
      <c r="L17" s="6" t="s">
        <v>107</v>
      </c>
      <c r="M17" s="27">
        <v>2001</v>
      </c>
      <c r="N17" s="6" t="s">
        <v>124</v>
      </c>
      <c r="O17" s="6" t="s">
        <v>140</v>
      </c>
      <c r="P17" s="6" t="s">
        <v>143</v>
      </c>
      <c r="Q17" s="6" t="s">
        <v>161</v>
      </c>
      <c r="R17" s="6" t="s">
        <v>180</v>
      </c>
      <c r="T17" s="3" t="s">
        <v>195</v>
      </c>
      <c r="U17" s="6" t="s">
        <v>206</v>
      </c>
      <c r="V17" s="6" t="s">
        <v>14</v>
      </c>
      <c r="W17" s="6" t="s">
        <v>243</v>
      </c>
      <c r="Y17" s="3" t="s">
        <v>267</v>
      </c>
      <c r="Z17" s="6">
        <v>6</v>
      </c>
      <c r="AA17" s="6" t="s">
        <v>279</v>
      </c>
      <c r="AB17" s="6">
        <v>5</v>
      </c>
      <c r="AC17" s="6" t="s">
        <v>316</v>
      </c>
      <c r="AD17" s="6" t="s">
        <v>20</v>
      </c>
      <c r="AE17" s="6"/>
      <c r="AF17" s="6" t="s">
        <v>356</v>
      </c>
      <c r="AG17" s="6" t="s">
        <v>378</v>
      </c>
      <c r="AH17" s="6" t="s">
        <v>389</v>
      </c>
      <c r="AI17" s="6" t="s">
        <v>409</v>
      </c>
      <c r="AJ17" s="27">
        <v>2004</v>
      </c>
      <c r="AL17" s="6" t="s">
        <v>434</v>
      </c>
      <c r="AM17" s="6" t="s">
        <v>41</v>
      </c>
      <c r="AN17" s="1" t="s">
        <v>457</v>
      </c>
      <c r="AO17" s="6">
        <v>2.5</v>
      </c>
      <c r="AP17" s="6" t="s">
        <v>492</v>
      </c>
      <c r="AQ17" s="6" t="s">
        <v>513</v>
      </c>
      <c r="AR17" s="7">
        <v>1</v>
      </c>
      <c r="AS17" s="6" t="s">
        <v>520</v>
      </c>
      <c r="AT17" s="6" t="s">
        <v>536</v>
      </c>
      <c r="AU17" s="6" t="s">
        <v>572</v>
      </c>
      <c r="AV17" s="6" t="s">
        <v>599</v>
      </c>
      <c r="AW17" s="13">
        <v>1</v>
      </c>
      <c r="AX17" s="6" t="s">
        <v>623</v>
      </c>
      <c r="AY17" s="6" t="s">
        <v>640</v>
      </c>
      <c r="AZ17" s="6" t="s">
        <v>20</v>
      </c>
      <c r="BA17" s="6" t="s">
        <v>41</v>
      </c>
      <c r="BB17" s="6" t="s">
        <v>41</v>
      </c>
      <c r="BC17" s="6" t="s">
        <v>41</v>
      </c>
      <c r="BD17" s="6" t="s">
        <v>41</v>
      </c>
      <c r="BE17" s="6" t="s">
        <v>41</v>
      </c>
      <c r="BF17" s="6" t="s">
        <v>684</v>
      </c>
      <c r="BG17" s="6" t="s">
        <v>718</v>
      </c>
      <c r="BH17" s="6" t="s">
        <v>745</v>
      </c>
      <c r="BI17" s="6" t="s">
        <v>715</v>
      </c>
      <c r="BJ17" s="6" t="s">
        <v>771</v>
      </c>
      <c r="BK17" s="6">
        <v>5</v>
      </c>
      <c r="BL17" s="6" t="s">
        <v>792</v>
      </c>
      <c r="BM17" s="6" t="s">
        <v>822</v>
      </c>
      <c r="BN17" s="14">
        <v>1</v>
      </c>
      <c r="BO17" s="6" t="s">
        <v>341</v>
      </c>
      <c r="BP17" s="6" t="s">
        <v>20</v>
      </c>
      <c r="BQ17" s="6" t="s">
        <v>876</v>
      </c>
      <c r="BR17" s="9">
        <v>1</v>
      </c>
      <c r="BS17" s="4" t="s">
        <v>899</v>
      </c>
      <c r="BT17" s="6">
        <v>1</v>
      </c>
      <c r="BU17" s="6">
        <v>2</v>
      </c>
      <c r="BV17" s="6">
        <v>0.3</v>
      </c>
      <c r="BW17" s="6">
        <v>6</v>
      </c>
      <c r="BX17" s="1">
        <f>2+(0.3*5)+(0.5*5)</f>
        <v>6</v>
      </c>
      <c r="BY17" s="6" t="s">
        <v>925</v>
      </c>
      <c r="BZ17" s="6" t="s">
        <v>748</v>
      </c>
      <c r="CA17" s="6" t="s">
        <v>975</v>
      </c>
      <c r="CB17" s="6" t="s">
        <v>143</v>
      </c>
      <c r="CC17" s="6" t="s">
        <v>20</v>
      </c>
      <c r="CD17" s="6" t="s">
        <v>1016</v>
      </c>
      <c r="CE17" s="6" t="s">
        <v>1036</v>
      </c>
      <c r="CF17" s="6" t="s">
        <v>1059</v>
      </c>
      <c r="CG17" s="6" t="s">
        <v>41</v>
      </c>
      <c r="CH17" s="6" t="s">
        <v>41</v>
      </c>
      <c r="CI17" s="6" t="s">
        <v>1083</v>
      </c>
      <c r="CJ17" s="6" t="s">
        <v>1098</v>
      </c>
      <c r="CK17" s="6" t="s">
        <v>1119</v>
      </c>
      <c r="CL17" s="6" t="s">
        <v>14</v>
      </c>
      <c r="CM17" s="6" t="s">
        <v>1146</v>
      </c>
      <c r="CN17" s="6" t="s">
        <v>20</v>
      </c>
      <c r="CO17" s="6" t="s">
        <v>1177</v>
      </c>
      <c r="CP17" s="6" t="s">
        <v>1197</v>
      </c>
      <c r="CR17" s="3" t="s">
        <v>1214</v>
      </c>
      <c r="CS17" s="4" t="s">
        <v>1218</v>
      </c>
      <c r="CT17" s="6">
        <v>3</v>
      </c>
      <c r="CU17" s="6" t="s">
        <v>1239</v>
      </c>
      <c r="CV17" s="6">
        <v>2</v>
      </c>
      <c r="CW17" s="6" t="s">
        <v>41</v>
      </c>
      <c r="CX17" s="6" t="s">
        <v>1273</v>
      </c>
      <c r="CY17" s="6">
        <v>1</v>
      </c>
      <c r="CZ17" s="6" t="s">
        <v>1280</v>
      </c>
      <c r="DA17" s="6" t="s">
        <v>1289</v>
      </c>
      <c r="DB17" s="6" t="s">
        <v>41</v>
      </c>
      <c r="DC17" s="6" t="s">
        <v>41</v>
      </c>
      <c r="DD17" s="6" t="s">
        <v>41</v>
      </c>
      <c r="DE17" s="6" t="s">
        <v>1310</v>
      </c>
      <c r="DF17" s="6" t="s">
        <v>41</v>
      </c>
      <c r="DG17" s="6">
        <v>2.5</v>
      </c>
      <c r="DH17" s="6" t="s">
        <v>41</v>
      </c>
      <c r="DI17" s="6">
        <v>0.42</v>
      </c>
      <c r="DJ17" s="6">
        <v>0.67500000000000004</v>
      </c>
      <c r="DK17" s="6">
        <v>2</v>
      </c>
      <c r="DL17" s="6">
        <v>7.4999999999999997E-2</v>
      </c>
      <c r="DM17" s="1">
        <v>1.5</v>
      </c>
      <c r="DN17" s="6" t="s">
        <v>14</v>
      </c>
      <c r="DO17" s="6" t="s">
        <v>1375</v>
      </c>
      <c r="DP17" s="6" t="s">
        <v>20</v>
      </c>
      <c r="DQ17" s="6" t="s">
        <v>41</v>
      </c>
      <c r="DR17" s="6" t="s">
        <v>41</v>
      </c>
      <c r="DS17" s="6" t="s">
        <v>41</v>
      </c>
      <c r="DT17" s="6" t="s">
        <v>1429</v>
      </c>
      <c r="DU17" s="6" t="s">
        <v>41</v>
      </c>
      <c r="DV17" s="6" t="s">
        <v>1440</v>
      </c>
      <c r="DW17" s="6" t="s">
        <v>1442</v>
      </c>
      <c r="DX17" s="6" t="s">
        <v>1451</v>
      </c>
      <c r="DY17" s="6" t="s">
        <v>41</v>
      </c>
      <c r="DZ17" s="6" t="s">
        <v>41</v>
      </c>
      <c r="EA17" s="6" t="s">
        <v>41</v>
      </c>
      <c r="EB17" s="6" t="s">
        <v>1486</v>
      </c>
      <c r="ED17" s="3" t="s">
        <v>1504</v>
      </c>
      <c r="EE17" s="6" t="s">
        <v>1507</v>
      </c>
      <c r="EF17" s="6">
        <v>1</v>
      </c>
      <c r="EG17" s="6">
        <v>2</v>
      </c>
      <c r="EH17" s="6" t="s">
        <v>1520</v>
      </c>
      <c r="EI17" s="6" t="s">
        <v>20</v>
      </c>
      <c r="EJ17" s="6" t="s">
        <v>20</v>
      </c>
      <c r="EK17" s="6" t="s">
        <v>20</v>
      </c>
      <c r="EL17" s="6" t="s">
        <v>20</v>
      </c>
      <c r="EM17" s="6" t="s">
        <v>20</v>
      </c>
      <c r="EN17" s="6" t="s">
        <v>20</v>
      </c>
      <c r="EP17" s="3" t="s">
        <v>1540</v>
      </c>
      <c r="EQ17" s="6" t="s">
        <v>20</v>
      </c>
      <c r="ER17" s="6" t="s">
        <v>20</v>
      </c>
      <c r="ES17" s="6" t="s">
        <v>1572</v>
      </c>
      <c r="ET17" s="1">
        <v>1</v>
      </c>
    </row>
    <row r="18" spans="1:150" x14ac:dyDescent="0.25">
      <c r="A18" s="6">
        <v>16</v>
      </c>
      <c r="B18" s="28">
        <v>55</v>
      </c>
      <c r="C18" s="28">
        <v>4</v>
      </c>
      <c r="D18" s="1" t="s">
        <v>1</v>
      </c>
      <c r="F18" s="28">
        <v>4</v>
      </c>
      <c r="G18" s="28">
        <v>1</v>
      </c>
      <c r="H18" s="1" t="s">
        <v>20</v>
      </c>
      <c r="I18" s="1">
        <v>3</v>
      </c>
      <c r="J18" s="1" t="s">
        <v>20</v>
      </c>
      <c r="K18" s="1" t="s">
        <v>76</v>
      </c>
      <c r="L18" s="1" t="s">
        <v>108</v>
      </c>
      <c r="M18" s="1">
        <v>1999</v>
      </c>
      <c r="N18" s="6" t="s">
        <v>124</v>
      </c>
      <c r="O18" s="6" t="s">
        <v>124</v>
      </c>
      <c r="P18" s="1" t="s">
        <v>20</v>
      </c>
      <c r="Q18" s="1" t="s">
        <v>41</v>
      </c>
      <c r="R18" s="1" t="s">
        <v>41</v>
      </c>
      <c r="T18" s="3" t="s">
        <v>195</v>
      </c>
      <c r="U18" s="1" t="s">
        <v>201</v>
      </c>
      <c r="V18" s="14">
        <v>0.5</v>
      </c>
      <c r="W18" s="1" t="s">
        <v>249</v>
      </c>
      <c r="Y18" s="3" t="s">
        <v>267</v>
      </c>
      <c r="Z18" s="1">
        <v>4</v>
      </c>
      <c r="AA18" s="1" t="s">
        <v>285</v>
      </c>
      <c r="AB18" s="1">
        <v>4</v>
      </c>
      <c r="AC18" s="1" t="s">
        <v>317</v>
      </c>
      <c r="AD18" s="1" t="s">
        <v>20</v>
      </c>
      <c r="AF18" s="1" t="s">
        <v>357</v>
      </c>
      <c r="AG18" s="1" t="s">
        <v>41</v>
      </c>
      <c r="AH18" s="1" t="s">
        <v>41</v>
      </c>
      <c r="AI18" s="1" t="s">
        <v>108</v>
      </c>
      <c r="AJ18" s="1">
        <v>2006</v>
      </c>
      <c r="AL18" s="1" t="s">
        <v>435</v>
      </c>
      <c r="AM18" s="1" t="s">
        <v>447</v>
      </c>
      <c r="AN18" s="1" t="s">
        <v>458</v>
      </c>
      <c r="AO18" s="1">
        <v>2</v>
      </c>
      <c r="AP18" s="1" t="s">
        <v>493</v>
      </c>
      <c r="AQ18" s="6" t="s">
        <v>513</v>
      </c>
      <c r="AR18" s="13">
        <v>0</v>
      </c>
      <c r="AS18" s="1" t="s">
        <v>520</v>
      </c>
      <c r="AT18" s="1" t="s">
        <v>543</v>
      </c>
      <c r="AU18" s="1" t="s">
        <v>573</v>
      </c>
      <c r="AV18" s="1" t="s">
        <v>599</v>
      </c>
      <c r="AW18" s="13">
        <v>0</v>
      </c>
      <c r="AX18" s="19" t="s">
        <v>624</v>
      </c>
      <c r="AY18" s="1" t="s">
        <v>20</v>
      </c>
      <c r="AZ18" s="1" t="s">
        <v>20</v>
      </c>
      <c r="BA18" s="1" t="s">
        <v>41</v>
      </c>
      <c r="BB18" s="1" t="s">
        <v>41</v>
      </c>
      <c r="BC18" s="1" t="s">
        <v>41</v>
      </c>
      <c r="BD18" s="1" t="s">
        <v>41</v>
      </c>
      <c r="BE18" s="1" t="s">
        <v>41</v>
      </c>
      <c r="BF18" s="1" t="s">
        <v>685</v>
      </c>
      <c r="BG18" s="1" t="s">
        <v>719</v>
      </c>
      <c r="BH18" s="1" t="s">
        <v>746</v>
      </c>
      <c r="BI18" s="1" t="s">
        <v>763</v>
      </c>
      <c r="BJ18" s="1" t="s">
        <v>20</v>
      </c>
      <c r="BK18" s="1">
        <v>3</v>
      </c>
      <c r="BL18" s="1" t="s">
        <v>793</v>
      </c>
      <c r="BM18" s="1" t="s">
        <v>823</v>
      </c>
      <c r="BN18" s="1">
        <v>0</v>
      </c>
      <c r="BO18" s="1" t="s">
        <v>848</v>
      </c>
      <c r="BP18" s="1" t="s">
        <v>857</v>
      </c>
      <c r="BQ18" s="20">
        <v>120000</v>
      </c>
      <c r="BR18" s="1">
        <v>0</v>
      </c>
      <c r="BS18" s="4" t="s">
        <v>892</v>
      </c>
      <c r="BT18" s="1">
        <v>3</v>
      </c>
      <c r="BV18" s="1">
        <v>1.5</v>
      </c>
      <c r="BX18" s="1">
        <f>12*2</f>
        <v>24</v>
      </c>
      <c r="BY18" s="1" t="s">
        <v>926</v>
      </c>
      <c r="BZ18" s="1" t="s">
        <v>748</v>
      </c>
      <c r="CA18" s="1" t="s">
        <v>976</v>
      </c>
      <c r="CB18" s="1" t="s">
        <v>143</v>
      </c>
      <c r="CC18" s="1" t="s">
        <v>20</v>
      </c>
      <c r="CD18" s="1" t="s">
        <v>1017</v>
      </c>
      <c r="CE18" s="1" t="s">
        <v>1041</v>
      </c>
      <c r="CF18" s="1" t="s">
        <v>1060</v>
      </c>
      <c r="CG18" s="1" t="s">
        <v>41</v>
      </c>
      <c r="CH18" s="1" t="s">
        <v>41</v>
      </c>
      <c r="CI18" s="1" t="s">
        <v>1083</v>
      </c>
      <c r="CJ18" s="1" t="s">
        <v>1099</v>
      </c>
      <c r="CK18" s="1" t="s">
        <v>1120</v>
      </c>
      <c r="CL18" s="1" t="s">
        <v>20</v>
      </c>
      <c r="CM18" s="1" t="s">
        <v>655</v>
      </c>
      <c r="CN18" s="1" t="s">
        <v>1164</v>
      </c>
      <c r="CO18" s="1" t="s">
        <v>1178</v>
      </c>
      <c r="CP18" s="1" t="s">
        <v>1198</v>
      </c>
      <c r="CR18" s="3" t="s">
        <v>1214</v>
      </c>
      <c r="CS18" s="1" t="s">
        <v>202</v>
      </c>
      <c r="CT18" s="1">
        <v>8</v>
      </c>
      <c r="CU18" s="1" t="s">
        <v>1240</v>
      </c>
      <c r="CW18" s="1" t="s">
        <v>41</v>
      </c>
      <c r="CX18" s="1" t="s">
        <v>1274</v>
      </c>
      <c r="CY18" s="1">
        <v>8</v>
      </c>
      <c r="CZ18" s="1" t="s">
        <v>1240</v>
      </c>
      <c r="DA18" s="1" t="s">
        <v>1293</v>
      </c>
      <c r="DB18" s="1" t="s">
        <v>41</v>
      </c>
      <c r="DC18" s="1" t="s">
        <v>41</v>
      </c>
      <c r="DD18" s="1" t="s">
        <v>41</v>
      </c>
      <c r="DE18" s="1" t="s">
        <v>20</v>
      </c>
      <c r="DF18" s="1" t="s">
        <v>20</v>
      </c>
      <c r="DG18" s="1">
        <v>2</v>
      </c>
      <c r="DH18" s="6" t="s">
        <v>41</v>
      </c>
      <c r="DI18" s="1">
        <v>0</v>
      </c>
      <c r="DJ18" s="1">
        <v>0.15</v>
      </c>
      <c r="DK18" s="1">
        <v>1</v>
      </c>
      <c r="DL18" s="1">
        <v>0.2</v>
      </c>
      <c r="DM18" s="1">
        <v>0.3</v>
      </c>
      <c r="DN18" s="1" t="s">
        <v>1348</v>
      </c>
      <c r="DO18" s="1" t="s">
        <v>1376</v>
      </c>
      <c r="DP18" s="1" t="s">
        <v>20</v>
      </c>
      <c r="DQ18" s="1" t="s">
        <v>41</v>
      </c>
      <c r="DR18" s="1" t="s">
        <v>41</v>
      </c>
      <c r="DS18" s="1" t="s">
        <v>41</v>
      </c>
      <c r="DT18" s="1" t="s">
        <v>655</v>
      </c>
      <c r="DU18" s="1" t="s">
        <v>41</v>
      </c>
      <c r="DV18" s="1" t="s">
        <v>41</v>
      </c>
      <c r="DW18" s="1" t="s">
        <v>41</v>
      </c>
      <c r="DX18" s="1" t="s">
        <v>20</v>
      </c>
      <c r="DY18" s="1" t="s">
        <v>41</v>
      </c>
      <c r="DZ18" s="1" t="s">
        <v>41</v>
      </c>
      <c r="EA18" s="1" t="s">
        <v>41</v>
      </c>
      <c r="EB18" s="1" t="s">
        <v>1487</v>
      </c>
      <c r="ED18" s="3" t="s">
        <v>1504</v>
      </c>
      <c r="EE18" s="1" t="s">
        <v>1508</v>
      </c>
      <c r="EF18" s="1">
        <v>1</v>
      </c>
      <c r="EG18" s="1">
        <v>1</v>
      </c>
      <c r="EH18" s="1" t="s">
        <v>41</v>
      </c>
      <c r="EI18" s="1" t="s">
        <v>41</v>
      </c>
      <c r="EJ18" s="1" t="s">
        <v>41</v>
      </c>
      <c r="EK18" s="1" t="s">
        <v>41</v>
      </c>
      <c r="EL18" s="1" t="s">
        <v>41</v>
      </c>
      <c r="EM18" s="1" t="s">
        <v>41</v>
      </c>
      <c r="EN18" s="1" t="s">
        <v>41</v>
      </c>
      <c r="EP18" s="3" t="s">
        <v>1540</v>
      </c>
      <c r="EQ18" s="1" t="s">
        <v>1545</v>
      </c>
      <c r="ER18" s="1" t="s">
        <v>20</v>
      </c>
      <c r="ES18" s="1" t="s">
        <v>1573</v>
      </c>
      <c r="ET18" s="1">
        <v>2</v>
      </c>
    </row>
    <row r="19" spans="1:150" x14ac:dyDescent="0.25">
      <c r="A19" s="5">
        <v>17</v>
      </c>
      <c r="B19" s="28">
        <v>32</v>
      </c>
      <c r="C19" s="28">
        <v>3</v>
      </c>
      <c r="D19" s="1" t="s">
        <v>1</v>
      </c>
      <c r="F19" s="28">
        <v>4</v>
      </c>
      <c r="G19" s="28">
        <v>1</v>
      </c>
      <c r="H19" s="1" t="s">
        <v>21</v>
      </c>
      <c r="I19" s="1">
        <v>1</v>
      </c>
      <c r="J19" s="1" t="s">
        <v>41</v>
      </c>
      <c r="K19" s="1" t="s">
        <v>77</v>
      </c>
      <c r="L19" s="1" t="s">
        <v>109</v>
      </c>
      <c r="M19" s="1">
        <v>1982</v>
      </c>
      <c r="N19" s="1" t="s">
        <v>128</v>
      </c>
      <c r="O19" s="1" t="s">
        <v>124</v>
      </c>
      <c r="P19" s="1" t="s">
        <v>143</v>
      </c>
      <c r="Q19" s="1" t="s">
        <v>162</v>
      </c>
      <c r="R19" s="1" t="s">
        <v>186</v>
      </c>
      <c r="T19" s="3" t="s">
        <v>195</v>
      </c>
      <c r="U19" s="1" t="s">
        <v>201</v>
      </c>
      <c r="V19" s="1" t="s">
        <v>14</v>
      </c>
      <c r="W19" s="1" t="s">
        <v>243</v>
      </c>
      <c r="Y19" s="3" t="s">
        <v>267</v>
      </c>
      <c r="Z19" s="1">
        <v>2</v>
      </c>
      <c r="AA19" s="1" t="s">
        <v>278</v>
      </c>
      <c r="AB19" s="1">
        <v>3</v>
      </c>
      <c r="AC19" s="1" t="s">
        <v>318</v>
      </c>
      <c r="AD19" s="1" t="s">
        <v>20</v>
      </c>
      <c r="AF19" s="1" t="s">
        <v>358</v>
      </c>
      <c r="AG19" s="1" t="s">
        <v>41</v>
      </c>
      <c r="AH19" s="1" t="s">
        <v>41</v>
      </c>
      <c r="AI19" s="1" t="s">
        <v>201</v>
      </c>
      <c r="AJ19" s="1">
        <v>2013</v>
      </c>
      <c r="AL19" s="1" t="s">
        <v>143</v>
      </c>
      <c r="AM19" s="1" t="s">
        <v>20</v>
      </c>
      <c r="AN19" s="1" t="s">
        <v>459</v>
      </c>
      <c r="AO19" s="1">
        <v>1</v>
      </c>
      <c r="AP19" s="1" t="s">
        <v>494</v>
      </c>
      <c r="AQ19" s="6" t="s">
        <v>513</v>
      </c>
      <c r="AR19" s="13">
        <v>0</v>
      </c>
      <c r="AS19" s="1" t="s">
        <v>524</v>
      </c>
      <c r="AT19" s="1" t="s">
        <v>544</v>
      </c>
      <c r="AU19" s="1" t="s">
        <v>574</v>
      </c>
      <c r="AV19" s="1" t="s">
        <v>599</v>
      </c>
      <c r="AW19" s="13">
        <v>0</v>
      </c>
      <c r="AX19" s="1" t="s">
        <v>625</v>
      </c>
      <c r="AY19" s="1" t="s">
        <v>20</v>
      </c>
      <c r="AZ19" s="1" t="s">
        <v>20</v>
      </c>
      <c r="BA19" s="1" t="s">
        <v>41</v>
      </c>
      <c r="BB19" s="1" t="s">
        <v>41</v>
      </c>
      <c r="BC19" s="1" t="s">
        <v>41</v>
      </c>
      <c r="BD19" s="1" t="s">
        <v>41</v>
      </c>
      <c r="BE19" s="1" t="s">
        <v>41</v>
      </c>
      <c r="BF19" s="1" t="s">
        <v>686</v>
      </c>
      <c r="BG19" s="1" t="s">
        <v>720</v>
      </c>
      <c r="BH19" s="1" t="s">
        <v>599</v>
      </c>
      <c r="BI19" s="1" t="s">
        <v>14</v>
      </c>
      <c r="BJ19" s="1" t="s">
        <v>771</v>
      </c>
      <c r="BK19" s="1">
        <v>1</v>
      </c>
      <c r="BL19" s="1" t="s">
        <v>794</v>
      </c>
      <c r="BM19" s="1" t="s">
        <v>824</v>
      </c>
      <c r="BN19" s="1">
        <v>0</v>
      </c>
      <c r="BP19" s="1" t="s">
        <v>20</v>
      </c>
      <c r="BQ19" s="1" t="s">
        <v>877</v>
      </c>
      <c r="BR19" s="1">
        <v>0</v>
      </c>
      <c r="BS19" s="1" t="s">
        <v>900</v>
      </c>
      <c r="BT19" s="1" t="s">
        <v>41</v>
      </c>
      <c r="BV19" s="1" t="s">
        <v>41</v>
      </c>
      <c r="BX19" s="1" t="s">
        <v>41</v>
      </c>
      <c r="BY19" s="1" t="s">
        <v>41</v>
      </c>
      <c r="BZ19" s="1" t="s">
        <v>41</v>
      </c>
      <c r="CA19" s="1" t="s">
        <v>41</v>
      </c>
      <c r="CB19" s="1" t="s">
        <v>41</v>
      </c>
      <c r="CC19" s="1" t="s">
        <v>41</v>
      </c>
      <c r="CD19" s="1" t="s">
        <v>41</v>
      </c>
      <c r="CE19" s="1" t="s">
        <v>41</v>
      </c>
      <c r="CF19" s="1" t="s">
        <v>41</v>
      </c>
      <c r="CG19" s="1" t="s">
        <v>41</v>
      </c>
      <c r="CH19" s="1" t="s">
        <v>41</v>
      </c>
      <c r="CI19" s="1" t="s">
        <v>41</v>
      </c>
      <c r="CJ19" s="1" t="s">
        <v>41</v>
      </c>
      <c r="CK19" s="1" t="s">
        <v>41</v>
      </c>
      <c r="CL19" s="1" t="s">
        <v>41</v>
      </c>
      <c r="CM19" s="1" t="s">
        <v>41</v>
      </c>
      <c r="CN19" s="1" t="s">
        <v>20</v>
      </c>
      <c r="CO19" s="1" t="s">
        <v>20</v>
      </c>
      <c r="CP19" s="1" t="s">
        <v>1199</v>
      </c>
      <c r="CR19" s="3" t="s">
        <v>1214</v>
      </c>
      <c r="CS19" s="1" t="s">
        <v>1219</v>
      </c>
      <c r="CT19" s="1">
        <v>2</v>
      </c>
      <c r="CU19" s="1" t="s">
        <v>1241</v>
      </c>
      <c r="CW19" s="1" t="s">
        <v>1261</v>
      </c>
      <c r="CX19" s="1" t="s">
        <v>14</v>
      </c>
      <c r="CY19" s="1">
        <v>0</v>
      </c>
      <c r="CZ19" s="1" t="s">
        <v>41</v>
      </c>
      <c r="DA19" s="1" t="s">
        <v>41</v>
      </c>
      <c r="DB19" s="1" t="s">
        <v>41</v>
      </c>
      <c r="DC19" s="1" t="s">
        <v>41</v>
      </c>
      <c r="DD19" s="1" t="s">
        <v>41</v>
      </c>
      <c r="DE19" s="1" t="s">
        <v>20</v>
      </c>
      <c r="DF19" s="1" t="s">
        <v>20</v>
      </c>
      <c r="DG19" s="1">
        <v>2</v>
      </c>
      <c r="DH19" s="1" t="s">
        <v>41</v>
      </c>
      <c r="DI19" s="1">
        <v>0.21</v>
      </c>
      <c r="DJ19" s="1">
        <v>0.45</v>
      </c>
      <c r="DK19" s="18">
        <v>0.5</v>
      </c>
      <c r="DL19" s="1">
        <v>0.1</v>
      </c>
      <c r="DM19" s="1">
        <v>0.09</v>
      </c>
      <c r="DN19" s="1" t="s">
        <v>20</v>
      </c>
      <c r="DO19" s="1" t="s">
        <v>1377</v>
      </c>
      <c r="DP19" s="1" t="s">
        <v>1403</v>
      </c>
      <c r="DQ19" s="1" t="s">
        <v>41</v>
      </c>
      <c r="DR19" s="1" t="s">
        <v>1415</v>
      </c>
      <c r="DS19" s="1" t="s">
        <v>1421</v>
      </c>
      <c r="DT19" s="1" t="s">
        <v>20</v>
      </c>
      <c r="DU19" s="1" t="s">
        <v>41</v>
      </c>
      <c r="DV19" s="1" t="s">
        <v>41</v>
      </c>
      <c r="DW19" s="1" t="s">
        <v>41</v>
      </c>
      <c r="DX19" s="1" t="s">
        <v>1452</v>
      </c>
      <c r="DY19" s="1" t="s">
        <v>41</v>
      </c>
      <c r="DZ19" s="1" t="s">
        <v>41</v>
      </c>
      <c r="EA19" s="1" t="s">
        <v>41</v>
      </c>
      <c r="EB19" s="1" t="s">
        <v>41</v>
      </c>
      <c r="ED19" s="3" t="s">
        <v>1504</v>
      </c>
      <c r="EE19" s="1" t="s">
        <v>41</v>
      </c>
      <c r="EF19" s="1">
        <v>2</v>
      </c>
      <c r="EG19" s="1">
        <v>3</v>
      </c>
      <c r="EH19" s="1" t="s">
        <v>41</v>
      </c>
      <c r="EI19" s="1" t="s">
        <v>41</v>
      </c>
      <c r="EJ19" s="1" t="s">
        <v>41</v>
      </c>
      <c r="EK19" s="1" t="s">
        <v>41</v>
      </c>
      <c r="EL19" s="1" t="s">
        <v>41</v>
      </c>
      <c r="EM19" s="1" t="s">
        <v>41</v>
      </c>
      <c r="EN19" s="1" t="s">
        <v>41</v>
      </c>
      <c r="EP19" s="3" t="s">
        <v>1540</v>
      </c>
      <c r="EQ19" s="1" t="s">
        <v>1546</v>
      </c>
      <c r="ER19" s="1" t="s">
        <v>20</v>
      </c>
      <c r="ES19" s="1" t="s">
        <v>1574</v>
      </c>
      <c r="ET19" s="1">
        <v>1</v>
      </c>
    </row>
    <row r="20" spans="1:150" x14ac:dyDescent="0.25">
      <c r="A20" s="5">
        <v>18</v>
      </c>
      <c r="B20" s="28">
        <v>41</v>
      </c>
      <c r="C20" s="28">
        <v>2</v>
      </c>
      <c r="D20" s="1" t="s">
        <v>1</v>
      </c>
      <c r="F20" s="28">
        <v>4</v>
      </c>
      <c r="G20" s="28">
        <v>4</v>
      </c>
      <c r="H20" s="1" t="s">
        <v>20</v>
      </c>
      <c r="I20" s="1">
        <v>3</v>
      </c>
      <c r="J20" s="1" t="s">
        <v>41</v>
      </c>
      <c r="K20" s="1" t="s">
        <v>78</v>
      </c>
      <c r="L20" s="1" t="s">
        <v>110</v>
      </c>
      <c r="M20" s="1">
        <v>2000</v>
      </c>
      <c r="N20" s="1" t="s">
        <v>124</v>
      </c>
      <c r="O20" s="1" t="s">
        <v>124</v>
      </c>
      <c r="P20" s="1" t="s">
        <v>20</v>
      </c>
      <c r="Q20" s="1" t="s">
        <v>41</v>
      </c>
      <c r="R20" s="1" t="s">
        <v>41</v>
      </c>
      <c r="T20" s="3" t="s">
        <v>195</v>
      </c>
      <c r="U20" s="1" t="s">
        <v>201</v>
      </c>
      <c r="V20" s="1" t="s">
        <v>14</v>
      </c>
      <c r="W20" s="1" t="s">
        <v>243</v>
      </c>
      <c r="Y20" s="3" t="s">
        <v>267</v>
      </c>
      <c r="Z20" s="1">
        <v>4</v>
      </c>
      <c r="AA20" s="1" t="s">
        <v>286</v>
      </c>
      <c r="AB20" s="1">
        <v>3</v>
      </c>
      <c r="AC20" s="1" t="s">
        <v>319</v>
      </c>
      <c r="AD20" s="1" t="s">
        <v>20</v>
      </c>
      <c r="AF20" s="1" t="s">
        <v>359</v>
      </c>
      <c r="AG20" s="1" t="s">
        <v>20</v>
      </c>
      <c r="AH20" s="1" t="s">
        <v>20</v>
      </c>
      <c r="AI20" s="1" t="s">
        <v>12</v>
      </c>
      <c r="AJ20" s="1">
        <v>2006</v>
      </c>
      <c r="AL20" s="1" t="s">
        <v>432</v>
      </c>
      <c r="AM20" s="1" t="s">
        <v>448</v>
      </c>
      <c r="AN20" s="1" t="s">
        <v>460</v>
      </c>
      <c r="AO20" s="1">
        <v>2</v>
      </c>
      <c r="AP20" s="1" t="s">
        <v>495</v>
      </c>
      <c r="AQ20" s="1" t="s">
        <v>513</v>
      </c>
      <c r="AR20" s="13">
        <v>1</v>
      </c>
      <c r="AS20" s="1" t="s">
        <v>520</v>
      </c>
      <c r="AT20" s="1" t="s">
        <v>545</v>
      </c>
      <c r="AU20" s="1" t="s">
        <v>575</v>
      </c>
      <c r="AV20" s="1" t="s">
        <v>599</v>
      </c>
      <c r="AW20" s="13">
        <v>1</v>
      </c>
      <c r="AY20" s="1" t="s">
        <v>642</v>
      </c>
      <c r="AZ20" s="1" t="s">
        <v>20</v>
      </c>
      <c r="BA20" s="1" t="s">
        <v>41</v>
      </c>
      <c r="BB20" s="1" t="s">
        <v>41</v>
      </c>
      <c r="BC20" s="1" t="s">
        <v>41</v>
      </c>
      <c r="BD20" s="1" t="s">
        <v>41</v>
      </c>
      <c r="BE20" s="1" t="s">
        <v>41</v>
      </c>
      <c r="BF20" s="1" t="s">
        <v>687</v>
      </c>
      <c r="BG20" s="1" t="s">
        <v>721</v>
      </c>
      <c r="BH20" s="1" t="s">
        <v>747</v>
      </c>
      <c r="BI20" s="1" t="s">
        <v>764</v>
      </c>
      <c r="BJ20" s="1" t="s">
        <v>771</v>
      </c>
      <c r="BK20" s="1">
        <v>4</v>
      </c>
      <c r="BL20" s="1" t="s">
        <v>795</v>
      </c>
      <c r="BM20" s="1" t="s">
        <v>825</v>
      </c>
      <c r="BN20" s="14">
        <v>1</v>
      </c>
      <c r="BO20" s="1" t="s">
        <v>341</v>
      </c>
      <c r="BP20" s="1" t="s">
        <v>20</v>
      </c>
      <c r="BQ20" s="1" t="s">
        <v>873</v>
      </c>
      <c r="BR20" s="14">
        <v>1</v>
      </c>
      <c r="BS20" s="1" t="s">
        <v>901</v>
      </c>
      <c r="BT20" s="1">
        <v>0.9</v>
      </c>
      <c r="BV20" s="1">
        <v>0.5</v>
      </c>
      <c r="BX20" s="1">
        <f>0.75*12</f>
        <v>9</v>
      </c>
      <c r="BY20" s="1" t="s">
        <v>524</v>
      </c>
      <c r="BZ20" s="1" t="s">
        <v>949</v>
      </c>
      <c r="CA20" s="1" t="s">
        <v>977</v>
      </c>
      <c r="CB20" s="1" t="s">
        <v>143</v>
      </c>
      <c r="CC20" s="1" t="s">
        <v>143</v>
      </c>
      <c r="CD20" s="1" t="s">
        <v>1018</v>
      </c>
      <c r="CE20" s="1" t="s">
        <v>341</v>
      </c>
      <c r="CF20" s="1" t="s">
        <v>1052</v>
      </c>
      <c r="CG20" s="1" t="s">
        <v>41</v>
      </c>
      <c r="CH20" s="1" t="s">
        <v>41</v>
      </c>
      <c r="CI20" s="1" t="s">
        <v>1083</v>
      </c>
      <c r="CJ20" s="1" t="s">
        <v>143</v>
      </c>
      <c r="CK20" s="1" t="s">
        <v>1121</v>
      </c>
      <c r="CL20" s="1" t="s">
        <v>20</v>
      </c>
      <c r="CM20" s="1" t="s">
        <v>655</v>
      </c>
      <c r="CN20" s="1" t="s">
        <v>20</v>
      </c>
      <c r="CO20" s="1" t="s">
        <v>20</v>
      </c>
      <c r="CP20" s="1" t="s">
        <v>1200</v>
      </c>
      <c r="CR20" s="3" t="s">
        <v>1214</v>
      </c>
      <c r="CS20" s="1" t="s">
        <v>1216</v>
      </c>
      <c r="CT20" s="1">
        <v>3</v>
      </c>
      <c r="CU20" s="1" t="s">
        <v>341</v>
      </c>
      <c r="CV20" s="1">
        <v>1.8</v>
      </c>
      <c r="CW20" s="1" t="s">
        <v>1262</v>
      </c>
      <c r="CX20" s="1" t="s">
        <v>20</v>
      </c>
      <c r="CY20" s="1">
        <v>1.2</v>
      </c>
      <c r="CZ20" s="1" t="s">
        <v>1281</v>
      </c>
      <c r="DA20" s="1" t="s">
        <v>1289</v>
      </c>
      <c r="DB20" s="1" t="s">
        <v>20</v>
      </c>
      <c r="DC20" s="1" t="s">
        <v>41</v>
      </c>
      <c r="DD20" s="1" t="s">
        <v>41</v>
      </c>
      <c r="DE20" s="1" t="s">
        <v>1311</v>
      </c>
      <c r="DF20" s="1" t="s">
        <v>20</v>
      </c>
      <c r="DG20" s="1" t="s">
        <v>41</v>
      </c>
      <c r="DH20" s="6" t="s">
        <v>41</v>
      </c>
      <c r="DI20" s="1">
        <v>0.24</v>
      </c>
      <c r="DJ20" s="1">
        <v>0.45</v>
      </c>
      <c r="DK20" s="1">
        <v>1</v>
      </c>
      <c r="DL20" s="1">
        <v>0.11</v>
      </c>
      <c r="DM20" s="1">
        <v>0.06</v>
      </c>
      <c r="DN20" s="1" t="s">
        <v>12</v>
      </c>
      <c r="DO20" s="1" t="s">
        <v>1378</v>
      </c>
      <c r="DP20" s="1" t="s">
        <v>20</v>
      </c>
      <c r="DQ20" s="1" t="s">
        <v>41</v>
      </c>
      <c r="DR20" s="1" t="s">
        <v>41</v>
      </c>
      <c r="DS20" s="1" t="s">
        <v>41</v>
      </c>
      <c r="DT20" s="1" t="s">
        <v>20</v>
      </c>
      <c r="DU20" s="1" t="s">
        <v>41</v>
      </c>
      <c r="DV20" s="1" t="s">
        <v>41</v>
      </c>
      <c r="DW20" s="1" t="s">
        <v>41</v>
      </c>
      <c r="DX20" s="1" t="s">
        <v>20</v>
      </c>
      <c r="DY20" s="1" t="s">
        <v>41</v>
      </c>
      <c r="DZ20" s="1" t="s">
        <v>41</v>
      </c>
      <c r="EA20" s="1" t="s">
        <v>41</v>
      </c>
      <c r="EB20" s="1" t="s">
        <v>1488</v>
      </c>
      <c r="ED20" s="3" t="s">
        <v>1504</v>
      </c>
      <c r="EE20" s="1" t="s">
        <v>14</v>
      </c>
      <c r="EF20" s="1">
        <v>2</v>
      </c>
      <c r="EG20" s="1">
        <v>2</v>
      </c>
      <c r="EH20" s="1" t="s">
        <v>41</v>
      </c>
      <c r="EI20" s="1" t="s">
        <v>41</v>
      </c>
      <c r="EJ20" s="1" t="s">
        <v>41</v>
      </c>
      <c r="EK20" s="1" t="s">
        <v>41</v>
      </c>
      <c r="EL20" s="1" t="s">
        <v>41</v>
      </c>
      <c r="EM20" s="1" t="s">
        <v>41</v>
      </c>
      <c r="EN20" s="1" t="s">
        <v>41</v>
      </c>
      <c r="EP20" s="3" t="s">
        <v>1540</v>
      </c>
      <c r="EQ20" s="1" t="s">
        <v>1547</v>
      </c>
      <c r="ER20" s="1" t="s">
        <v>20</v>
      </c>
      <c r="ES20" s="1" t="s">
        <v>1575</v>
      </c>
      <c r="ET20" s="1">
        <v>1</v>
      </c>
    </row>
    <row r="21" spans="1:150" x14ac:dyDescent="0.25">
      <c r="A21" s="6">
        <v>19</v>
      </c>
      <c r="B21" s="28">
        <v>39</v>
      </c>
      <c r="C21" s="28">
        <v>2</v>
      </c>
      <c r="D21" s="1" t="s">
        <v>3</v>
      </c>
      <c r="F21" s="28">
        <v>4</v>
      </c>
      <c r="G21" s="28">
        <v>3</v>
      </c>
      <c r="H21" s="1" t="s">
        <v>22</v>
      </c>
      <c r="I21" s="1">
        <v>3</v>
      </c>
      <c r="J21" s="1" t="s">
        <v>52</v>
      </c>
      <c r="K21" s="1" t="s">
        <v>79</v>
      </c>
      <c r="L21" s="1" t="s">
        <v>102</v>
      </c>
      <c r="M21" s="1">
        <v>1984</v>
      </c>
      <c r="N21" s="1" t="s">
        <v>129</v>
      </c>
      <c r="O21" s="1" t="s">
        <v>129</v>
      </c>
      <c r="P21" s="1" t="s">
        <v>143</v>
      </c>
      <c r="Q21" s="1" t="s">
        <v>163</v>
      </c>
      <c r="R21" s="1" t="s">
        <v>187</v>
      </c>
      <c r="T21" s="3" t="s">
        <v>195</v>
      </c>
      <c r="U21" s="1" t="s">
        <v>207</v>
      </c>
      <c r="V21" s="1" t="s">
        <v>232</v>
      </c>
      <c r="W21" s="1" t="s">
        <v>250</v>
      </c>
      <c r="Y21" s="3" t="s">
        <v>267</v>
      </c>
      <c r="Z21" s="1">
        <v>0.25</v>
      </c>
      <c r="AA21" s="1" t="s">
        <v>286</v>
      </c>
      <c r="AB21" s="1">
        <v>3</v>
      </c>
      <c r="AC21" s="1" t="s">
        <v>320</v>
      </c>
      <c r="AD21" s="1" t="s">
        <v>341</v>
      </c>
      <c r="AF21" s="1">
        <v>2002</v>
      </c>
      <c r="AG21" s="1" t="s">
        <v>379</v>
      </c>
      <c r="AH21" s="1" t="s">
        <v>390</v>
      </c>
      <c r="AI21" s="1" t="s">
        <v>410</v>
      </c>
      <c r="AJ21" s="1">
        <v>2002</v>
      </c>
      <c r="AL21" s="1" t="s">
        <v>20</v>
      </c>
      <c r="AM21" s="1" t="s">
        <v>41</v>
      </c>
      <c r="AN21" s="1" t="s">
        <v>41</v>
      </c>
      <c r="AO21" s="1">
        <v>2</v>
      </c>
      <c r="AP21" s="1" t="s">
        <v>496</v>
      </c>
      <c r="AQ21" s="1" t="s">
        <v>513</v>
      </c>
      <c r="AR21" s="13">
        <v>0</v>
      </c>
      <c r="AS21" s="1" t="s">
        <v>520</v>
      </c>
      <c r="AT21" s="1" t="s">
        <v>546</v>
      </c>
      <c r="AU21" s="1" t="s">
        <v>576</v>
      </c>
      <c r="AV21" s="1" t="s">
        <v>602</v>
      </c>
      <c r="AW21" s="13">
        <v>1</v>
      </c>
      <c r="AX21" s="1" t="s">
        <v>41</v>
      </c>
      <c r="AY21" s="1" t="s">
        <v>640</v>
      </c>
      <c r="AZ21" s="1" t="s">
        <v>20</v>
      </c>
      <c r="BA21" s="1" t="s">
        <v>41</v>
      </c>
      <c r="BB21" s="1" t="s">
        <v>41</v>
      </c>
      <c r="BC21" s="1" t="s">
        <v>41</v>
      </c>
      <c r="BD21" s="1" t="s">
        <v>41</v>
      </c>
      <c r="BE21" s="1" t="s">
        <v>41</v>
      </c>
      <c r="BF21" s="1" t="s">
        <v>688</v>
      </c>
      <c r="BG21" s="1" t="s">
        <v>722</v>
      </c>
      <c r="BH21" s="1" t="s">
        <v>748</v>
      </c>
      <c r="BI21" s="1" t="s">
        <v>14</v>
      </c>
      <c r="BJ21" s="1" t="s">
        <v>20</v>
      </c>
      <c r="BK21" s="1">
        <v>0.5</v>
      </c>
      <c r="BL21" s="1" t="s">
        <v>796</v>
      </c>
      <c r="BM21" s="1" t="s">
        <v>826</v>
      </c>
      <c r="BN21" s="14">
        <v>1</v>
      </c>
      <c r="BP21" s="1" t="s">
        <v>20</v>
      </c>
      <c r="BQ21" s="1" t="s">
        <v>878</v>
      </c>
      <c r="BR21" s="1">
        <v>0</v>
      </c>
      <c r="BS21" s="1" t="s">
        <v>892</v>
      </c>
      <c r="BT21" s="1">
        <f>0.28*2*4</f>
        <v>2.2400000000000002</v>
      </c>
      <c r="BV21" s="1">
        <f>0.2*4</f>
        <v>0.8</v>
      </c>
      <c r="BX21" s="1">
        <f>0.3*4*12</f>
        <v>14.399999999999999</v>
      </c>
      <c r="BY21" s="1" t="s">
        <v>392</v>
      </c>
      <c r="BZ21" s="1" t="s">
        <v>950</v>
      </c>
      <c r="CA21" s="1" t="s">
        <v>977</v>
      </c>
      <c r="CB21" s="1" t="s">
        <v>20</v>
      </c>
      <c r="CC21" s="1" t="s">
        <v>20</v>
      </c>
      <c r="CD21" s="1" t="s">
        <v>1019</v>
      </c>
      <c r="CE21" s="1" t="s">
        <v>41</v>
      </c>
      <c r="CF21" s="1" t="s">
        <v>1061</v>
      </c>
      <c r="CG21" s="1" t="s">
        <v>41</v>
      </c>
      <c r="CH21" s="1" t="s">
        <v>41</v>
      </c>
      <c r="CI21" s="1" t="s">
        <v>20</v>
      </c>
      <c r="CJ21" s="1" t="s">
        <v>143</v>
      </c>
      <c r="CK21" s="1" t="s">
        <v>1112</v>
      </c>
      <c r="CL21" s="1" t="s">
        <v>1132</v>
      </c>
      <c r="CM21" s="1" t="s">
        <v>20</v>
      </c>
      <c r="CN21" s="1" t="s">
        <v>20</v>
      </c>
      <c r="CO21" s="1" t="s">
        <v>1179</v>
      </c>
      <c r="CP21" s="1" t="s">
        <v>1201</v>
      </c>
      <c r="CR21" s="3" t="s">
        <v>1214</v>
      </c>
      <c r="CS21" s="1" t="s">
        <v>1220</v>
      </c>
      <c r="CT21" s="1">
        <v>0.5</v>
      </c>
      <c r="CW21" s="1" t="s">
        <v>41</v>
      </c>
      <c r="CX21" s="1" t="s">
        <v>14</v>
      </c>
      <c r="CY21" s="1">
        <v>0.1</v>
      </c>
      <c r="CZ21" s="1" t="s">
        <v>41</v>
      </c>
      <c r="DA21" s="1" t="s">
        <v>1289</v>
      </c>
      <c r="DB21" s="1" t="s">
        <v>14</v>
      </c>
      <c r="DC21" s="1" t="s">
        <v>41</v>
      </c>
      <c r="DD21" s="1" t="s">
        <v>41</v>
      </c>
      <c r="DE21" s="1" t="s">
        <v>1312</v>
      </c>
      <c r="DF21" s="1" t="s">
        <v>1328</v>
      </c>
      <c r="DG21" s="1" t="s">
        <v>41</v>
      </c>
      <c r="DH21" s="6" t="s">
        <v>41</v>
      </c>
      <c r="DI21" s="1">
        <v>0</v>
      </c>
      <c r="DJ21" s="1">
        <v>0</v>
      </c>
      <c r="DK21" s="18">
        <v>0.6</v>
      </c>
      <c r="DL21" s="1">
        <v>0</v>
      </c>
      <c r="DM21" s="1">
        <v>0.2</v>
      </c>
      <c r="DN21" s="1" t="s">
        <v>14</v>
      </c>
      <c r="DO21" s="1" t="s">
        <v>1379</v>
      </c>
      <c r="DP21" s="1" t="s">
        <v>20</v>
      </c>
      <c r="DQ21" s="1" t="s">
        <v>41</v>
      </c>
      <c r="DR21" s="1" t="s">
        <v>41</v>
      </c>
      <c r="DS21" s="1" t="s">
        <v>41</v>
      </c>
      <c r="DT21" s="1" t="s">
        <v>20</v>
      </c>
      <c r="DU21" s="1" t="s">
        <v>41</v>
      </c>
      <c r="DV21" s="1" t="s">
        <v>41</v>
      </c>
      <c r="DW21" s="1" t="s">
        <v>41</v>
      </c>
      <c r="DX21" s="1" t="s">
        <v>20</v>
      </c>
      <c r="DY21" s="1" t="s">
        <v>41</v>
      </c>
      <c r="DZ21" s="1" t="s">
        <v>41</v>
      </c>
      <c r="EA21" s="1" t="s">
        <v>41</v>
      </c>
      <c r="EB21" s="1" t="s">
        <v>1489</v>
      </c>
      <c r="ED21" s="3" t="s">
        <v>1504</v>
      </c>
      <c r="EE21" s="1" t="s">
        <v>41</v>
      </c>
      <c r="EF21" s="1">
        <v>4</v>
      </c>
      <c r="EG21" s="1">
        <v>3</v>
      </c>
      <c r="EH21" s="1" t="s">
        <v>41</v>
      </c>
      <c r="EI21" s="1" t="s">
        <v>41</v>
      </c>
      <c r="EJ21" s="1" t="s">
        <v>41</v>
      </c>
      <c r="EK21" s="1" t="s">
        <v>41</v>
      </c>
      <c r="EL21" s="1" t="s">
        <v>41</v>
      </c>
      <c r="EM21" s="1" t="s">
        <v>41</v>
      </c>
      <c r="EN21" s="1" t="s">
        <v>41</v>
      </c>
      <c r="EP21" s="3" t="s">
        <v>1540</v>
      </c>
      <c r="EQ21" s="1" t="s">
        <v>41</v>
      </c>
      <c r="ER21" s="1" t="s">
        <v>20</v>
      </c>
      <c r="ES21" s="1" t="s">
        <v>1576</v>
      </c>
      <c r="ET21" s="1">
        <v>1</v>
      </c>
    </row>
    <row r="22" spans="1:150" x14ac:dyDescent="0.25">
      <c r="A22" s="5">
        <v>20</v>
      </c>
      <c r="B22" s="28">
        <v>46</v>
      </c>
      <c r="C22" s="28">
        <v>4</v>
      </c>
      <c r="D22" s="1" t="s">
        <v>1</v>
      </c>
      <c r="F22" s="28">
        <v>5</v>
      </c>
      <c r="G22" s="28">
        <v>1</v>
      </c>
      <c r="H22" s="1" t="s">
        <v>23</v>
      </c>
      <c r="I22" s="1">
        <v>3</v>
      </c>
      <c r="J22" s="1" t="s">
        <v>53</v>
      </c>
      <c r="K22" s="1" t="s">
        <v>80</v>
      </c>
      <c r="L22" s="1" t="s">
        <v>111</v>
      </c>
      <c r="M22" s="1">
        <v>1991</v>
      </c>
      <c r="N22" s="1" t="s">
        <v>130</v>
      </c>
      <c r="O22" s="1" t="s">
        <v>130</v>
      </c>
      <c r="P22" s="1" t="s">
        <v>20</v>
      </c>
      <c r="Q22" s="1" t="s">
        <v>41</v>
      </c>
      <c r="R22" s="1" t="s">
        <v>41</v>
      </c>
      <c r="T22" s="3" t="s">
        <v>195</v>
      </c>
      <c r="U22" s="1" t="s">
        <v>208</v>
      </c>
      <c r="V22" s="1" t="s">
        <v>233</v>
      </c>
      <c r="W22" s="1" t="s">
        <v>251</v>
      </c>
      <c r="Y22" s="3" t="s">
        <v>267</v>
      </c>
      <c r="Z22" s="1">
        <v>7.5</v>
      </c>
      <c r="AA22" s="1" t="s">
        <v>287</v>
      </c>
      <c r="AB22" s="1">
        <v>5</v>
      </c>
      <c r="AC22" s="1" t="s">
        <v>321</v>
      </c>
      <c r="AD22" s="1" t="s">
        <v>20</v>
      </c>
      <c r="AF22" s="1" t="s">
        <v>360</v>
      </c>
      <c r="AG22" s="1" t="s">
        <v>20</v>
      </c>
      <c r="AH22" s="1" t="s">
        <v>20</v>
      </c>
      <c r="AI22" s="1" t="s">
        <v>411</v>
      </c>
      <c r="AJ22" s="1">
        <v>2000</v>
      </c>
      <c r="AL22" s="1">
        <v>2005</v>
      </c>
      <c r="AM22" s="1" t="s">
        <v>20</v>
      </c>
      <c r="AN22" s="1" t="s">
        <v>461</v>
      </c>
      <c r="AO22" s="1">
        <v>2</v>
      </c>
      <c r="AP22" s="1" t="s">
        <v>497</v>
      </c>
      <c r="AQ22" s="1" t="s">
        <v>513</v>
      </c>
      <c r="AR22" s="13">
        <v>0</v>
      </c>
      <c r="AS22" s="1" t="s">
        <v>525</v>
      </c>
      <c r="AT22" s="1" t="s">
        <v>547</v>
      </c>
      <c r="AU22" s="1" t="s">
        <v>577</v>
      </c>
      <c r="AV22" s="1" t="s">
        <v>599</v>
      </c>
      <c r="AW22" s="13">
        <v>0</v>
      </c>
      <c r="AX22" s="1" t="s">
        <v>626</v>
      </c>
      <c r="AY22" s="1" t="s">
        <v>643</v>
      </c>
      <c r="AZ22" s="1" t="s">
        <v>655</v>
      </c>
      <c r="BA22" s="1" t="s">
        <v>41</v>
      </c>
      <c r="BB22" s="1" t="s">
        <v>41</v>
      </c>
      <c r="BC22" s="1" t="s">
        <v>41</v>
      </c>
      <c r="BD22" s="1" t="s">
        <v>41</v>
      </c>
      <c r="BE22" s="1" t="s">
        <v>41</v>
      </c>
      <c r="BF22" s="1" t="s">
        <v>689</v>
      </c>
      <c r="BG22" s="1" t="s">
        <v>723</v>
      </c>
      <c r="BH22" s="1" t="s">
        <v>749</v>
      </c>
      <c r="BI22" s="1" t="s">
        <v>762</v>
      </c>
      <c r="BJ22" s="1" t="s">
        <v>775</v>
      </c>
      <c r="BK22" s="1">
        <v>2.5</v>
      </c>
      <c r="BL22" s="1" t="s">
        <v>797</v>
      </c>
      <c r="BM22" s="1" t="s">
        <v>827</v>
      </c>
      <c r="BN22" s="1">
        <v>0</v>
      </c>
      <c r="BO22" s="1" t="s">
        <v>849</v>
      </c>
      <c r="BP22" s="1" t="s">
        <v>858</v>
      </c>
      <c r="BQ22" s="1" t="s">
        <v>879</v>
      </c>
      <c r="BR22" s="1">
        <v>0</v>
      </c>
      <c r="BS22" s="1" t="s">
        <v>892</v>
      </c>
      <c r="BT22" s="1">
        <v>3</v>
      </c>
      <c r="BU22" s="1">
        <v>2</v>
      </c>
      <c r="BV22" s="1">
        <v>1.2</v>
      </c>
      <c r="BW22" s="1">
        <v>2</v>
      </c>
      <c r="BX22" s="1">
        <v>24</v>
      </c>
      <c r="BY22" s="1" t="s">
        <v>12</v>
      </c>
      <c r="BZ22" s="1" t="s">
        <v>951</v>
      </c>
      <c r="CA22" s="1" t="s">
        <v>41</v>
      </c>
      <c r="CB22" s="1" t="s">
        <v>143</v>
      </c>
      <c r="CC22" s="1" t="s">
        <v>41</v>
      </c>
      <c r="CD22" s="1" t="s">
        <v>1020</v>
      </c>
      <c r="CE22" s="1" t="s">
        <v>1042</v>
      </c>
      <c r="CF22" s="1" t="s">
        <v>41</v>
      </c>
      <c r="CG22" s="1" t="s">
        <v>20</v>
      </c>
      <c r="CH22" s="1" t="s">
        <v>1077</v>
      </c>
      <c r="CI22" s="1" t="s">
        <v>1087</v>
      </c>
      <c r="CJ22" s="1" t="s">
        <v>1100</v>
      </c>
      <c r="CK22" s="1" t="s">
        <v>1122</v>
      </c>
      <c r="CL22" s="1" t="s">
        <v>41</v>
      </c>
      <c r="CM22" s="1" t="s">
        <v>1147</v>
      </c>
      <c r="CN22" s="1" t="s">
        <v>20</v>
      </c>
      <c r="CO22" s="1" t="s">
        <v>20</v>
      </c>
      <c r="CP22" s="1" t="s">
        <v>1202</v>
      </c>
      <c r="CR22" s="3" t="s">
        <v>1214</v>
      </c>
      <c r="CS22" s="1" t="s">
        <v>1221</v>
      </c>
      <c r="CT22" s="1">
        <v>15</v>
      </c>
      <c r="CU22" s="1" t="s">
        <v>1242</v>
      </c>
      <c r="CW22" s="1" t="s">
        <v>1263</v>
      </c>
      <c r="CX22" s="1" t="s">
        <v>20</v>
      </c>
      <c r="CY22" s="1">
        <v>10</v>
      </c>
      <c r="CZ22" s="1" t="s">
        <v>1282</v>
      </c>
      <c r="DA22" s="1" t="s">
        <v>1294</v>
      </c>
      <c r="DB22" s="1" t="s">
        <v>14</v>
      </c>
      <c r="DC22" s="1" t="s">
        <v>41</v>
      </c>
      <c r="DD22" s="1" t="s">
        <v>41</v>
      </c>
      <c r="DE22" s="1" t="s">
        <v>20</v>
      </c>
      <c r="DF22" s="1" t="s">
        <v>20</v>
      </c>
      <c r="DG22" s="1">
        <v>10</v>
      </c>
      <c r="DH22" s="1" t="s">
        <v>41</v>
      </c>
      <c r="DI22" s="1">
        <v>0.69</v>
      </c>
      <c r="DJ22" s="1">
        <v>1</v>
      </c>
      <c r="DK22" s="1">
        <v>2</v>
      </c>
      <c r="DL22" s="1">
        <v>0.2</v>
      </c>
      <c r="DM22" s="19">
        <v>3</v>
      </c>
      <c r="DN22" s="1" t="s">
        <v>1349</v>
      </c>
      <c r="DO22" s="1" t="s">
        <v>1380</v>
      </c>
      <c r="DP22" s="1" t="s">
        <v>20</v>
      </c>
      <c r="DQ22" s="1" t="s">
        <v>41</v>
      </c>
      <c r="DR22" s="1" t="s">
        <v>41</v>
      </c>
      <c r="DS22" s="1" t="s">
        <v>41</v>
      </c>
      <c r="DT22" s="1" t="s">
        <v>20</v>
      </c>
      <c r="DU22" s="1" t="s">
        <v>41</v>
      </c>
      <c r="DV22" s="1" t="s">
        <v>41</v>
      </c>
      <c r="DW22" s="1" t="s">
        <v>41</v>
      </c>
      <c r="DX22" s="1" t="s">
        <v>1453</v>
      </c>
      <c r="DY22" s="14">
        <v>0.9</v>
      </c>
      <c r="DZ22" s="1" t="s">
        <v>1469</v>
      </c>
      <c r="EA22" s="1" t="s">
        <v>201</v>
      </c>
      <c r="EB22" s="1" t="s">
        <v>1490</v>
      </c>
      <c r="ED22" s="3" t="s">
        <v>1504</v>
      </c>
      <c r="EE22" s="1" t="s">
        <v>1509</v>
      </c>
      <c r="EF22" s="1">
        <v>1</v>
      </c>
      <c r="EG22" s="1">
        <v>2</v>
      </c>
      <c r="EH22" s="1" t="s">
        <v>41</v>
      </c>
      <c r="EI22" s="1" t="s">
        <v>41</v>
      </c>
      <c r="EJ22" s="1" t="s">
        <v>41</v>
      </c>
      <c r="EK22" s="1" t="s">
        <v>41</v>
      </c>
      <c r="EL22" s="1" t="s">
        <v>41</v>
      </c>
      <c r="EM22" s="1" t="s">
        <v>41</v>
      </c>
      <c r="EN22" s="1" t="s">
        <v>41</v>
      </c>
      <c r="EP22" s="3" t="s">
        <v>1540</v>
      </c>
      <c r="EQ22" s="1" t="s">
        <v>1548</v>
      </c>
      <c r="ER22" s="1" t="s">
        <v>20</v>
      </c>
      <c r="ES22" s="1" t="s">
        <v>1577</v>
      </c>
      <c r="ET22" s="1">
        <v>2</v>
      </c>
    </row>
    <row r="23" spans="1:150" x14ac:dyDescent="0.25">
      <c r="A23" s="5">
        <v>21</v>
      </c>
      <c r="B23" s="28">
        <v>55</v>
      </c>
      <c r="C23" s="28">
        <v>2</v>
      </c>
      <c r="D23" s="1" t="s">
        <v>1</v>
      </c>
      <c r="F23" s="28">
        <v>4</v>
      </c>
      <c r="G23" s="28">
        <v>4</v>
      </c>
      <c r="H23" s="1" t="s">
        <v>12</v>
      </c>
      <c r="I23" s="1">
        <v>3</v>
      </c>
      <c r="J23" s="1" t="s">
        <v>43</v>
      </c>
      <c r="K23" s="1" t="s">
        <v>49</v>
      </c>
      <c r="L23" s="1" t="s">
        <v>102</v>
      </c>
      <c r="M23" s="1">
        <v>1986</v>
      </c>
      <c r="N23" s="1" t="s">
        <v>124</v>
      </c>
      <c r="O23" s="1" t="s">
        <v>141</v>
      </c>
      <c r="P23" s="1" t="s">
        <v>20</v>
      </c>
      <c r="Q23" s="1" t="s">
        <v>41</v>
      </c>
      <c r="R23" s="1" t="s">
        <v>41</v>
      </c>
      <c r="T23" s="3" t="s">
        <v>195</v>
      </c>
      <c r="U23" s="1" t="s">
        <v>201</v>
      </c>
      <c r="V23" s="14">
        <v>1</v>
      </c>
      <c r="W23" s="1" t="s">
        <v>252</v>
      </c>
      <c r="Y23" s="3" t="s">
        <v>267</v>
      </c>
      <c r="Z23" s="1">
        <v>3</v>
      </c>
      <c r="AA23" s="1" t="s">
        <v>288</v>
      </c>
      <c r="AB23" s="1">
        <v>3</v>
      </c>
      <c r="AC23" s="1" t="s">
        <v>322</v>
      </c>
      <c r="AD23" s="1" t="s">
        <v>20</v>
      </c>
      <c r="AF23" s="1" t="s">
        <v>361</v>
      </c>
      <c r="AG23" s="1" t="s">
        <v>20</v>
      </c>
      <c r="AH23" s="1" t="s">
        <v>41</v>
      </c>
      <c r="AI23" s="1" t="s">
        <v>412</v>
      </c>
      <c r="AJ23" s="1">
        <v>2003</v>
      </c>
      <c r="AL23" s="14">
        <v>1</v>
      </c>
      <c r="AM23" s="1" t="s">
        <v>20</v>
      </c>
      <c r="AN23" s="1" t="s">
        <v>462</v>
      </c>
      <c r="AO23" s="1">
        <v>4</v>
      </c>
      <c r="AP23" s="1" t="s">
        <v>498</v>
      </c>
      <c r="AQ23" s="1" t="s">
        <v>513</v>
      </c>
      <c r="AR23" s="13">
        <v>1</v>
      </c>
      <c r="AS23" s="1" t="s">
        <v>526</v>
      </c>
      <c r="AT23" s="1" t="s">
        <v>548</v>
      </c>
      <c r="AU23" s="1" t="s">
        <v>578</v>
      </c>
      <c r="AV23" s="1" t="s">
        <v>599</v>
      </c>
      <c r="AW23" s="13">
        <v>1</v>
      </c>
      <c r="AX23" s="1" t="s">
        <v>627</v>
      </c>
      <c r="AY23" s="1" t="s">
        <v>644</v>
      </c>
      <c r="AZ23" s="1" t="s">
        <v>656</v>
      </c>
      <c r="BA23" s="1" t="s">
        <v>41</v>
      </c>
      <c r="BB23" s="1" t="s">
        <v>41</v>
      </c>
      <c r="BC23" s="1" t="s">
        <v>41</v>
      </c>
      <c r="BD23" s="1" t="s">
        <v>41</v>
      </c>
      <c r="BE23" s="1" t="s">
        <v>41</v>
      </c>
      <c r="BF23" s="1" t="s">
        <v>690</v>
      </c>
      <c r="BG23" s="1" t="s">
        <v>724</v>
      </c>
      <c r="BH23" s="1" t="s">
        <v>750</v>
      </c>
      <c r="BI23" s="1" t="s">
        <v>735</v>
      </c>
      <c r="BJ23" s="1" t="s">
        <v>771</v>
      </c>
      <c r="BK23" s="1">
        <v>4</v>
      </c>
      <c r="BL23" s="1" t="s">
        <v>798</v>
      </c>
      <c r="BM23" s="1" t="s">
        <v>828</v>
      </c>
      <c r="BN23" s="14">
        <v>1</v>
      </c>
      <c r="BP23" s="1" t="s">
        <v>859</v>
      </c>
      <c r="BQ23" s="1" t="s">
        <v>880</v>
      </c>
      <c r="BR23" s="14">
        <v>1</v>
      </c>
      <c r="BS23" s="1" t="s">
        <v>892</v>
      </c>
      <c r="BT23" s="1">
        <v>1</v>
      </c>
      <c r="BU23" s="1">
        <v>3</v>
      </c>
      <c r="BV23" s="1">
        <v>0.3</v>
      </c>
      <c r="BW23" s="1">
        <v>9</v>
      </c>
      <c r="BX23" s="1">
        <f>(0.3*9)+3</f>
        <v>5.6999999999999993</v>
      </c>
      <c r="BY23" s="1" t="s">
        <v>927</v>
      </c>
      <c r="BZ23" s="1" t="s">
        <v>748</v>
      </c>
      <c r="CA23" s="1" t="s">
        <v>978</v>
      </c>
      <c r="CB23" s="1" t="s">
        <v>143</v>
      </c>
      <c r="CC23" s="1" t="s">
        <v>143</v>
      </c>
      <c r="CD23" s="1" t="s">
        <v>1021</v>
      </c>
      <c r="CE23" s="1" t="s">
        <v>341</v>
      </c>
      <c r="CF23" s="1" t="s">
        <v>1062</v>
      </c>
      <c r="CG23" s="1" t="s">
        <v>41</v>
      </c>
      <c r="CH23" s="1" t="s">
        <v>41</v>
      </c>
      <c r="CI23" s="1" t="s">
        <v>1083</v>
      </c>
      <c r="CJ23" s="1" t="s">
        <v>1101</v>
      </c>
      <c r="CK23" s="1" t="s">
        <v>1123</v>
      </c>
      <c r="CL23" s="1" t="s">
        <v>20</v>
      </c>
      <c r="CM23" s="1" t="s">
        <v>1148</v>
      </c>
      <c r="CN23" s="1" t="s">
        <v>20</v>
      </c>
      <c r="CO23" s="1" t="s">
        <v>20</v>
      </c>
      <c r="CP23" s="1" t="s">
        <v>20</v>
      </c>
      <c r="CR23" s="3" t="s">
        <v>1214</v>
      </c>
      <c r="CS23" s="1" t="s">
        <v>201</v>
      </c>
      <c r="CT23" s="1">
        <v>1.5</v>
      </c>
      <c r="CW23" s="1" t="s">
        <v>14</v>
      </c>
      <c r="CX23" s="1" t="s">
        <v>14</v>
      </c>
      <c r="CY23" s="1">
        <v>1.5</v>
      </c>
      <c r="CZ23" s="1" t="s">
        <v>144</v>
      </c>
      <c r="DA23" s="1" t="s">
        <v>1291</v>
      </c>
      <c r="DB23" s="1" t="s">
        <v>14</v>
      </c>
      <c r="DC23" s="1" t="s">
        <v>41</v>
      </c>
      <c r="DD23" s="1" t="s">
        <v>41</v>
      </c>
      <c r="DE23" s="1" t="s">
        <v>1313</v>
      </c>
      <c r="DF23" s="1" t="s">
        <v>20</v>
      </c>
      <c r="DG23" s="1">
        <v>1.5</v>
      </c>
      <c r="DH23" s="6" t="s">
        <v>41</v>
      </c>
      <c r="DI23" s="1">
        <v>0.45</v>
      </c>
      <c r="DJ23" s="1">
        <v>5.2499999999999998E-2</v>
      </c>
      <c r="DK23" s="1">
        <v>1.3</v>
      </c>
      <c r="DL23" s="1">
        <v>0.05</v>
      </c>
      <c r="DM23" s="1">
        <v>0.6</v>
      </c>
      <c r="DN23" s="1" t="s">
        <v>14</v>
      </c>
      <c r="DO23" s="1" t="s">
        <v>1381</v>
      </c>
      <c r="DP23" s="1" t="s">
        <v>20</v>
      </c>
      <c r="DQ23" s="1" t="s">
        <v>41</v>
      </c>
      <c r="DR23" s="1" t="s">
        <v>41</v>
      </c>
      <c r="DS23" s="1" t="s">
        <v>41</v>
      </c>
      <c r="DT23" s="1" t="s">
        <v>1430</v>
      </c>
      <c r="DU23" s="1" t="s">
        <v>14</v>
      </c>
      <c r="DV23" s="1" t="s">
        <v>1439</v>
      </c>
      <c r="DW23" s="1" t="s">
        <v>201</v>
      </c>
      <c r="DX23" s="1" t="s">
        <v>655</v>
      </c>
      <c r="DY23" s="1" t="s">
        <v>41</v>
      </c>
      <c r="DZ23" s="1" t="s">
        <v>41</v>
      </c>
      <c r="EA23" s="1" t="s">
        <v>41</v>
      </c>
      <c r="EB23" s="1" t="s">
        <v>41</v>
      </c>
      <c r="ED23" s="3" t="s">
        <v>1504</v>
      </c>
      <c r="EE23" s="1" t="s">
        <v>14</v>
      </c>
      <c r="EF23" s="1">
        <v>1</v>
      </c>
      <c r="EG23" s="1">
        <v>2</v>
      </c>
      <c r="EI23" s="1" t="s">
        <v>1526</v>
      </c>
      <c r="EJ23" s="1" t="s">
        <v>41</v>
      </c>
      <c r="EK23" s="1" t="s">
        <v>41</v>
      </c>
      <c r="EL23" s="1" t="s">
        <v>41</v>
      </c>
      <c r="EM23" s="1" t="s">
        <v>41</v>
      </c>
      <c r="EN23" s="1" t="s">
        <v>41</v>
      </c>
      <c r="EP23" s="3" t="s">
        <v>1540</v>
      </c>
      <c r="EQ23" s="1" t="s">
        <v>41</v>
      </c>
      <c r="ER23" s="1" t="s">
        <v>20</v>
      </c>
      <c r="ES23" s="1" t="s">
        <v>1578</v>
      </c>
      <c r="ET23" s="1">
        <v>1</v>
      </c>
    </row>
    <row r="24" spans="1:150" x14ac:dyDescent="0.25">
      <c r="A24" s="6">
        <v>22</v>
      </c>
      <c r="B24" s="28">
        <v>40</v>
      </c>
      <c r="C24" s="28">
        <v>3</v>
      </c>
      <c r="D24" s="1" t="s">
        <v>1</v>
      </c>
      <c r="F24" s="28">
        <v>4</v>
      </c>
      <c r="G24" s="28">
        <v>3</v>
      </c>
      <c r="H24" s="1" t="s">
        <v>20</v>
      </c>
      <c r="I24" s="1">
        <v>3</v>
      </c>
      <c r="J24" s="1" t="s">
        <v>54</v>
      </c>
      <c r="K24" s="1" t="s">
        <v>81</v>
      </c>
      <c r="L24" s="1" t="s">
        <v>102</v>
      </c>
      <c r="M24" s="1">
        <v>1984</v>
      </c>
      <c r="N24" s="1" t="s">
        <v>124</v>
      </c>
      <c r="O24" s="1" t="s">
        <v>124</v>
      </c>
      <c r="P24" s="1" t="s">
        <v>20</v>
      </c>
      <c r="Q24" s="1" t="s">
        <v>41</v>
      </c>
      <c r="R24" s="1" t="s">
        <v>41</v>
      </c>
      <c r="T24" s="3" t="s">
        <v>195</v>
      </c>
      <c r="U24" s="1" t="s">
        <v>209</v>
      </c>
      <c r="V24" s="1">
        <f>1/5.5*100</f>
        <v>18.181818181818183</v>
      </c>
      <c r="W24" s="1" t="s">
        <v>253</v>
      </c>
      <c r="Y24" s="3" t="s">
        <v>267</v>
      </c>
      <c r="Z24" s="1">
        <v>11</v>
      </c>
      <c r="AA24" s="1" t="s">
        <v>289</v>
      </c>
      <c r="AB24" s="1">
        <v>2</v>
      </c>
      <c r="AC24" s="1" t="s">
        <v>323</v>
      </c>
      <c r="AD24" s="1" t="s">
        <v>20</v>
      </c>
      <c r="AF24" s="1" t="s">
        <v>362</v>
      </c>
      <c r="AG24" s="1" t="s">
        <v>20</v>
      </c>
      <c r="AH24" s="1" t="s">
        <v>41</v>
      </c>
      <c r="AI24" s="1" t="s">
        <v>413</v>
      </c>
      <c r="AJ24" s="1">
        <v>2002</v>
      </c>
      <c r="AL24" s="1" t="s">
        <v>380</v>
      </c>
      <c r="AM24" s="1" t="s">
        <v>41</v>
      </c>
      <c r="AO24" s="1">
        <v>2</v>
      </c>
      <c r="AP24" s="1" t="s">
        <v>499</v>
      </c>
      <c r="AQ24" s="1" t="s">
        <v>513</v>
      </c>
      <c r="AR24" s="13">
        <v>1</v>
      </c>
      <c r="AS24" s="1" t="s">
        <v>520</v>
      </c>
      <c r="AT24" s="1" t="s">
        <v>545</v>
      </c>
      <c r="AU24" s="1" t="s">
        <v>579</v>
      </c>
      <c r="AV24" s="1" t="s">
        <v>599</v>
      </c>
      <c r="AW24" s="13">
        <v>1</v>
      </c>
      <c r="AX24" s="1" t="s">
        <v>628</v>
      </c>
      <c r="AY24" s="1" t="s">
        <v>643</v>
      </c>
      <c r="AZ24" s="1" t="s">
        <v>657</v>
      </c>
      <c r="BA24" s="1" t="s">
        <v>41</v>
      </c>
      <c r="BB24" s="1" t="s">
        <v>41</v>
      </c>
      <c r="BC24" s="1" t="s">
        <v>41</v>
      </c>
      <c r="BD24" s="1" t="s">
        <v>41</v>
      </c>
      <c r="BE24" s="1" t="s">
        <v>41</v>
      </c>
      <c r="BF24" s="1" t="s">
        <v>691</v>
      </c>
      <c r="BG24" s="1" t="s">
        <v>725</v>
      </c>
      <c r="BH24" s="1" t="s">
        <v>599</v>
      </c>
      <c r="BI24" s="1" t="s">
        <v>735</v>
      </c>
      <c r="BJ24" s="1" t="s">
        <v>20</v>
      </c>
      <c r="BK24" s="1">
        <v>6</v>
      </c>
      <c r="BL24" s="1" t="s">
        <v>799</v>
      </c>
      <c r="BM24" s="1" t="s">
        <v>829</v>
      </c>
      <c r="BN24" s="14">
        <v>1</v>
      </c>
      <c r="BP24" s="1" t="s">
        <v>20</v>
      </c>
      <c r="BQ24" s="1" t="s">
        <v>881</v>
      </c>
      <c r="BR24" s="1">
        <v>0</v>
      </c>
      <c r="BS24" s="1" t="s">
        <v>892</v>
      </c>
      <c r="BT24" s="1">
        <v>2.5</v>
      </c>
      <c r="BU24" s="1">
        <v>1</v>
      </c>
      <c r="BV24" s="1">
        <v>1.5</v>
      </c>
      <c r="BX24" s="1">
        <f>2*12</f>
        <v>24</v>
      </c>
      <c r="BY24" s="1" t="s">
        <v>928</v>
      </c>
      <c r="BZ24" s="1" t="s">
        <v>952</v>
      </c>
      <c r="CA24" s="1" t="s">
        <v>979</v>
      </c>
      <c r="CB24" s="1" t="s">
        <v>144</v>
      </c>
      <c r="CC24" s="1" t="s">
        <v>144</v>
      </c>
      <c r="CD24" s="1" t="s">
        <v>1022</v>
      </c>
      <c r="CE24" s="1" t="s">
        <v>1043</v>
      </c>
      <c r="CF24" s="1" t="s">
        <v>1059</v>
      </c>
      <c r="CG24" s="1" t="s">
        <v>41</v>
      </c>
      <c r="CH24" s="1" t="s">
        <v>41</v>
      </c>
      <c r="CI24" s="1" t="s">
        <v>1088</v>
      </c>
      <c r="CJ24" s="1" t="s">
        <v>143</v>
      </c>
      <c r="CK24" s="1" t="s">
        <v>1124</v>
      </c>
      <c r="CL24" s="1" t="s">
        <v>20</v>
      </c>
      <c r="CM24" s="1" t="s">
        <v>1149</v>
      </c>
      <c r="CN24" s="1" t="s">
        <v>20</v>
      </c>
      <c r="CO24" s="1" t="s">
        <v>20</v>
      </c>
      <c r="CP24" s="1" t="s">
        <v>1203</v>
      </c>
      <c r="CR24" s="3" t="s">
        <v>1214</v>
      </c>
      <c r="CS24" s="1" t="s">
        <v>201</v>
      </c>
      <c r="CT24" s="1">
        <v>15</v>
      </c>
      <c r="CU24" s="1" t="s">
        <v>1243</v>
      </c>
      <c r="CW24" s="1" t="s">
        <v>14</v>
      </c>
      <c r="CX24" s="1" t="s">
        <v>14</v>
      </c>
      <c r="CY24" s="1">
        <v>15</v>
      </c>
      <c r="CZ24" s="1" t="s">
        <v>1243</v>
      </c>
      <c r="DA24" s="1" t="s">
        <v>1289</v>
      </c>
      <c r="DB24" s="1" t="s">
        <v>14</v>
      </c>
      <c r="DC24" s="1" t="s">
        <v>41</v>
      </c>
      <c r="DD24" s="1" t="s">
        <v>41</v>
      </c>
      <c r="DE24" s="1" t="s">
        <v>1314</v>
      </c>
      <c r="DF24" s="1" t="s">
        <v>20</v>
      </c>
      <c r="DG24" s="1">
        <v>10</v>
      </c>
      <c r="DH24" s="6" t="s">
        <v>41</v>
      </c>
      <c r="DI24" s="1">
        <v>0</v>
      </c>
      <c r="DJ24" s="1">
        <v>0.22500000000000001</v>
      </c>
      <c r="DK24" s="18">
        <v>0.6</v>
      </c>
      <c r="DL24" s="1">
        <v>0.1</v>
      </c>
      <c r="DM24" s="1">
        <v>4</v>
      </c>
      <c r="DN24" s="1" t="s">
        <v>12</v>
      </c>
      <c r="DO24" s="1" t="s">
        <v>1382</v>
      </c>
      <c r="DP24" s="1" t="s">
        <v>1404</v>
      </c>
      <c r="DQ24" s="1" t="s">
        <v>41</v>
      </c>
      <c r="DR24" s="1" t="s">
        <v>1416</v>
      </c>
      <c r="DS24" s="1" t="s">
        <v>1422</v>
      </c>
      <c r="DT24" s="1" t="s">
        <v>20</v>
      </c>
      <c r="DU24" s="1" t="s">
        <v>41</v>
      </c>
      <c r="DV24" s="1" t="s">
        <v>41</v>
      </c>
      <c r="DW24" s="1" t="s">
        <v>41</v>
      </c>
      <c r="DX24" s="1" t="s">
        <v>1454</v>
      </c>
      <c r="DY24" s="1" t="s">
        <v>41</v>
      </c>
      <c r="DZ24" s="1" t="s">
        <v>1470</v>
      </c>
      <c r="EA24" s="1" t="s">
        <v>1422</v>
      </c>
      <c r="EB24" s="1" t="s">
        <v>143</v>
      </c>
      <c r="ED24" s="3" t="s">
        <v>1504</v>
      </c>
      <c r="EE24" s="1" t="s">
        <v>41</v>
      </c>
      <c r="EF24" s="1">
        <v>1</v>
      </c>
      <c r="EG24" s="1">
        <v>2</v>
      </c>
      <c r="EH24" s="1" t="s">
        <v>41</v>
      </c>
      <c r="EI24" s="1" t="s">
        <v>41</v>
      </c>
      <c r="EJ24" s="1" t="s">
        <v>41</v>
      </c>
      <c r="EK24" s="1" t="s">
        <v>41</v>
      </c>
      <c r="EL24" s="1" t="s">
        <v>41</v>
      </c>
      <c r="EM24" s="1" t="s">
        <v>41</v>
      </c>
      <c r="EN24" s="1" t="s">
        <v>41</v>
      </c>
      <c r="EP24" s="3" t="s">
        <v>1540</v>
      </c>
      <c r="EQ24" s="1" t="s">
        <v>41</v>
      </c>
      <c r="ER24" s="1" t="s">
        <v>20</v>
      </c>
      <c r="ES24" s="1" t="s">
        <v>1579</v>
      </c>
      <c r="ET24" s="1">
        <v>1</v>
      </c>
    </row>
    <row r="25" spans="1:150" x14ac:dyDescent="0.25">
      <c r="A25" s="5">
        <v>23</v>
      </c>
      <c r="B25" s="28">
        <v>57</v>
      </c>
      <c r="C25" s="28">
        <v>1</v>
      </c>
      <c r="D25" s="1" t="s">
        <v>1</v>
      </c>
      <c r="F25" s="28">
        <v>4</v>
      </c>
      <c r="G25" s="28">
        <v>4</v>
      </c>
      <c r="H25" s="1" t="s">
        <v>24</v>
      </c>
      <c r="I25" s="1">
        <v>3</v>
      </c>
      <c r="J25" s="1" t="s">
        <v>55</v>
      </c>
      <c r="K25" s="1" t="s">
        <v>82</v>
      </c>
      <c r="L25" s="1" t="s">
        <v>102</v>
      </c>
      <c r="M25" s="1">
        <v>1990</v>
      </c>
      <c r="N25" s="1" t="s">
        <v>124</v>
      </c>
      <c r="O25" s="1" t="s">
        <v>124</v>
      </c>
      <c r="P25" s="1" t="s">
        <v>143</v>
      </c>
      <c r="Q25" s="1" t="s">
        <v>164</v>
      </c>
      <c r="R25" s="1" t="s">
        <v>180</v>
      </c>
      <c r="T25" s="3" t="s">
        <v>195</v>
      </c>
      <c r="U25" s="1" t="s">
        <v>201</v>
      </c>
      <c r="V25" s="14">
        <v>1</v>
      </c>
      <c r="W25" s="1" t="s">
        <v>254</v>
      </c>
      <c r="Y25" s="3" t="s">
        <v>267</v>
      </c>
      <c r="Z25" s="1">
        <v>3</v>
      </c>
      <c r="AA25" s="1" t="s">
        <v>278</v>
      </c>
      <c r="AB25" s="1">
        <v>3</v>
      </c>
      <c r="AC25" s="1" t="s">
        <v>324</v>
      </c>
      <c r="AD25" s="1" t="s">
        <v>341</v>
      </c>
      <c r="AF25" s="1" t="s">
        <v>363</v>
      </c>
      <c r="AG25" s="1" t="s">
        <v>20</v>
      </c>
      <c r="AH25" s="1" t="s">
        <v>41</v>
      </c>
      <c r="AI25" s="1" t="s">
        <v>414</v>
      </c>
      <c r="AJ25" s="1">
        <v>2002</v>
      </c>
      <c r="AL25" s="1" t="s">
        <v>143</v>
      </c>
      <c r="AM25" s="1" t="s">
        <v>449</v>
      </c>
      <c r="AO25" s="1">
        <v>3</v>
      </c>
      <c r="AP25" s="1" t="s">
        <v>500</v>
      </c>
      <c r="AQ25" s="1" t="s">
        <v>513</v>
      </c>
      <c r="AR25" s="13">
        <v>1</v>
      </c>
      <c r="AS25" s="1" t="s">
        <v>520</v>
      </c>
      <c r="AT25" s="1" t="s">
        <v>549</v>
      </c>
      <c r="AU25" s="1" t="s">
        <v>580</v>
      </c>
      <c r="AV25" s="1" t="s">
        <v>599</v>
      </c>
      <c r="AW25" s="13">
        <v>1</v>
      </c>
      <c r="AX25" s="1" t="s">
        <v>624</v>
      </c>
      <c r="AY25" s="1" t="s">
        <v>640</v>
      </c>
      <c r="AZ25" s="1" t="s">
        <v>20</v>
      </c>
      <c r="BA25" s="1" t="s">
        <v>41</v>
      </c>
      <c r="BB25" s="1" t="s">
        <v>41</v>
      </c>
      <c r="BC25" s="1" t="s">
        <v>41</v>
      </c>
      <c r="BD25" s="1" t="s">
        <v>41</v>
      </c>
      <c r="BE25" s="1" t="s">
        <v>41</v>
      </c>
      <c r="BF25" s="1" t="s">
        <v>692</v>
      </c>
      <c r="BG25" s="1" t="s">
        <v>726</v>
      </c>
      <c r="BH25" s="1" t="s">
        <v>751</v>
      </c>
      <c r="BI25" s="1" t="s">
        <v>41</v>
      </c>
      <c r="BJ25" s="1" t="s">
        <v>771</v>
      </c>
      <c r="BK25" s="1">
        <v>12</v>
      </c>
      <c r="BL25" s="1" t="s">
        <v>800</v>
      </c>
      <c r="BM25" s="1" t="s">
        <v>830</v>
      </c>
      <c r="BN25" s="14">
        <v>1</v>
      </c>
      <c r="BP25" s="1" t="s">
        <v>655</v>
      </c>
      <c r="BQ25" s="1" t="s">
        <v>873</v>
      </c>
      <c r="BR25" s="14">
        <v>1</v>
      </c>
      <c r="BS25" s="1" t="s">
        <v>892</v>
      </c>
      <c r="BT25" s="1">
        <f>1.5/3</f>
        <v>0.5</v>
      </c>
      <c r="BV25" s="21">
        <f>1/3</f>
        <v>0.33333333333333331</v>
      </c>
      <c r="BX25" s="1">
        <v>12</v>
      </c>
      <c r="BY25" s="1" t="s">
        <v>929</v>
      </c>
      <c r="BZ25" s="1" t="s">
        <v>748</v>
      </c>
      <c r="CA25" s="1" t="s">
        <v>980</v>
      </c>
      <c r="CB25" s="1" t="s">
        <v>992</v>
      </c>
      <c r="CC25" s="1" t="s">
        <v>20</v>
      </c>
      <c r="CD25" s="1" t="s">
        <v>1023</v>
      </c>
      <c r="CE25" s="1" t="s">
        <v>341</v>
      </c>
      <c r="CF25" s="1" t="s">
        <v>1059</v>
      </c>
      <c r="CG25" s="1" t="s">
        <v>41</v>
      </c>
      <c r="CH25" s="1" t="s">
        <v>41</v>
      </c>
      <c r="CI25" s="1" t="s">
        <v>1079</v>
      </c>
      <c r="CJ25" s="1" t="s">
        <v>143</v>
      </c>
      <c r="CK25" s="1" t="s">
        <v>1112</v>
      </c>
      <c r="CL25" s="1" t="s">
        <v>20</v>
      </c>
      <c r="CM25" s="1" t="s">
        <v>1150</v>
      </c>
      <c r="CN25" s="1" t="s">
        <v>20</v>
      </c>
      <c r="CO25" s="1" t="s">
        <v>20</v>
      </c>
      <c r="CP25" s="1" t="s">
        <v>20</v>
      </c>
      <c r="CR25" s="3" t="s">
        <v>1214</v>
      </c>
      <c r="CS25" s="1" t="s">
        <v>1216</v>
      </c>
      <c r="CT25" s="1">
        <v>2.5</v>
      </c>
      <c r="CU25" s="1" t="s">
        <v>1244</v>
      </c>
      <c r="CV25" s="1">
        <v>1</v>
      </c>
      <c r="CW25" s="1" t="s">
        <v>1264</v>
      </c>
      <c r="CX25" s="1" t="s">
        <v>20</v>
      </c>
      <c r="CY25" s="1">
        <v>1.5</v>
      </c>
      <c r="CZ25" s="1" t="s">
        <v>41</v>
      </c>
      <c r="DA25" s="1" t="s">
        <v>1289</v>
      </c>
      <c r="DB25" s="1" t="s">
        <v>14</v>
      </c>
      <c r="DC25" s="1" t="s">
        <v>41</v>
      </c>
      <c r="DD25" s="1" t="s">
        <v>41</v>
      </c>
      <c r="DE25" s="1" t="s">
        <v>20</v>
      </c>
      <c r="DF25" s="1" t="s">
        <v>20</v>
      </c>
      <c r="DG25" s="1" t="s">
        <v>41</v>
      </c>
      <c r="DH25" s="1" t="s">
        <v>41</v>
      </c>
      <c r="DI25" s="1">
        <v>0.48</v>
      </c>
      <c r="DJ25" s="1">
        <v>0.33750000000000002</v>
      </c>
      <c r="DK25" s="1">
        <v>1</v>
      </c>
      <c r="DL25" s="1">
        <v>0.15</v>
      </c>
      <c r="DM25" s="1">
        <v>0.1</v>
      </c>
      <c r="DN25" s="1" t="s">
        <v>14</v>
      </c>
      <c r="DO25" s="1" t="s">
        <v>1383</v>
      </c>
      <c r="DP25" s="1" t="s">
        <v>20</v>
      </c>
      <c r="DQ25" s="1" t="s">
        <v>41</v>
      </c>
      <c r="DR25" s="1" t="s">
        <v>41</v>
      </c>
      <c r="DS25" s="1" t="s">
        <v>41</v>
      </c>
      <c r="DT25" s="1" t="s">
        <v>1431</v>
      </c>
      <c r="DU25" s="1" t="s">
        <v>41</v>
      </c>
      <c r="DV25" s="1" t="s">
        <v>41</v>
      </c>
      <c r="DW25" s="1" t="s">
        <v>41</v>
      </c>
      <c r="DX25" s="1" t="s">
        <v>1455</v>
      </c>
      <c r="DY25" s="1" t="s">
        <v>41</v>
      </c>
      <c r="DZ25" s="1" t="s">
        <v>41</v>
      </c>
      <c r="EA25" s="1" t="s">
        <v>41</v>
      </c>
      <c r="EB25" s="1" t="s">
        <v>1491</v>
      </c>
      <c r="ED25" s="3" t="s">
        <v>1504</v>
      </c>
      <c r="EE25" s="1" t="s">
        <v>41</v>
      </c>
      <c r="EF25" s="1">
        <v>3</v>
      </c>
      <c r="EG25" s="1">
        <v>3</v>
      </c>
      <c r="EH25" s="1" t="s">
        <v>41</v>
      </c>
      <c r="EI25" s="1" t="s">
        <v>41</v>
      </c>
      <c r="EJ25" s="1" t="s">
        <v>41</v>
      </c>
      <c r="EK25" s="1" t="s">
        <v>41</v>
      </c>
      <c r="EL25" s="1" t="s">
        <v>41</v>
      </c>
      <c r="EM25" s="1" t="s">
        <v>41</v>
      </c>
      <c r="EN25" s="1" t="s">
        <v>41</v>
      </c>
      <c r="EP25" s="3" t="s">
        <v>1540</v>
      </c>
      <c r="EQ25" s="1" t="s">
        <v>41</v>
      </c>
      <c r="ER25" s="1" t="s">
        <v>20</v>
      </c>
      <c r="ES25" s="1" t="s">
        <v>1580</v>
      </c>
      <c r="ET25" s="1">
        <v>2</v>
      </c>
    </row>
    <row r="26" spans="1:150" x14ac:dyDescent="0.25">
      <c r="A26" s="5">
        <v>24</v>
      </c>
      <c r="B26" s="28">
        <v>52</v>
      </c>
      <c r="C26" s="28">
        <v>1</v>
      </c>
      <c r="D26" s="1" t="s">
        <v>1</v>
      </c>
      <c r="F26" s="28">
        <v>6</v>
      </c>
      <c r="G26" s="28">
        <v>5</v>
      </c>
      <c r="H26" s="1" t="s">
        <v>25</v>
      </c>
      <c r="I26" s="1">
        <v>3</v>
      </c>
      <c r="J26" s="1" t="s">
        <v>20</v>
      </c>
      <c r="K26" s="1" t="s">
        <v>83</v>
      </c>
      <c r="L26" s="1" t="s">
        <v>41</v>
      </c>
      <c r="M26" s="1">
        <v>2003</v>
      </c>
      <c r="N26" s="1" t="s">
        <v>41</v>
      </c>
      <c r="O26" s="1" t="s">
        <v>41</v>
      </c>
      <c r="P26" s="1" t="s">
        <v>143</v>
      </c>
      <c r="Q26" s="1" t="s">
        <v>165</v>
      </c>
      <c r="R26" s="1" t="s">
        <v>179</v>
      </c>
      <c r="T26" s="3" t="s">
        <v>195</v>
      </c>
      <c r="U26" s="1" t="s">
        <v>14</v>
      </c>
      <c r="V26" s="14" t="s">
        <v>234</v>
      </c>
      <c r="W26" s="1" t="s">
        <v>41</v>
      </c>
      <c r="Y26" s="3" t="s">
        <v>267</v>
      </c>
      <c r="Z26" s="1">
        <v>0</v>
      </c>
      <c r="AA26" s="1" t="s">
        <v>41</v>
      </c>
      <c r="AB26" s="1" t="s">
        <v>41</v>
      </c>
      <c r="AC26" s="1" t="s">
        <v>41</v>
      </c>
      <c r="AD26" s="1" t="s">
        <v>41</v>
      </c>
      <c r="AF26" s="1" t="s">
        <v>41</v>
      </c>
      <c r="AG26" s="1" t="s">
        <v>41</v>
      </c>
      <c r="AH26" s="1" t="s">
        <v>41</v>
      </c>
      <c r="AI26" s="1" t="s">
        <v>41</v>
      </c>
      <c r="AJ26" s="1">
        <v>0</v>
      </c>
      <c r="AL26" s="1" t="s">
        <v>20</v>
      </c>
      <c r="AM26" s="1" t="s">
        <v>41</v>
      </c>
      <c r="AN26" s="1" t="s">
        <v>463</v>
      </c>
      <c r="AO26" s="1">
        <v>2</v>
      </c>
      <c r="AP26" s="1" t="s">
        <v>501</v>
      </c>
      <c r="AQ26" s="1" t="s">
        <v>513</v>
      </c>
      <c r="AR26" s="13" t="s">
        <v>41</v>
      </c>
      <c r="AS26" s="1" t="s">
        <v>527</v>
      </c>
      <c r="AT26" s="1" t="s">
        <v>548</v>
      </c>
      <c r="AU26" s="1" t="s">
        <v>581</v>
      </c>
      <c r="AV26" s="1" t="s">
        <v>41</v>
      </c>
      <c r="AW26" s="13" t="s">
        <v>41</v>
      </c>
      <c r="AX26" s="1" t="s">
        <v>41</v>
      </c>
      <c r="AY26" s="1" t="s">
        <v>41</v>
      </c>
      <c r="AZ26" s="1" t="s">
        <v>41</v>
      </c>
      <c r="BA26" s="1" t="s">
        <v>41</v>
      </c>
      <c r="BB26" s="1" t="s">
        <v>41</v>
      </c>
      <c r="BC26" s="1" t="s">
        <v>41</v>
      </c>
      <c r="BD26" s="1" t="s">
        <v>41</v>
      </c>
      <c r="BE26" s="1" t="s">
        <v>41</v>
      </c>
      <c r="BF26" s="1" t="s">
        <v>41</v>
      </c>
      <c r="BG26" s="1" t="s">
        <v>41</v>
      </c>
      <c r="BH26" s="1" t="s">
        <v>41</v>
      </c>
      <c r="BI26" s="1" t="s">
        <v>41</v>
      </c>
      <c r="BJ26" s="1" t="s">
        <v>41</v>
      </c>
      <c r="BK26" s="1" t="s">
        <v>41</v>
      </c>
      <c r="BL26" s="1" t="s">
        <v>41</v>
      </c>
      <c r="BM26" s="1" t="s">
        <v>41</v>
      </c>
      <c r="BN26" s="14" t="s">
        <v>41</v>
      </c>
      <c r="BO26" s="1" t="s">
        <v>41</v>
      </c>
      <c r="BQ26" s="1" t="s">
        <v>868</v>
      </c>
      <c r="BR26" s="14" t="s">
        <v>41</v>
      </c>
      <c r="BS26" s="1" t="s">
        <v>902</v>
      </c>
      <c r="BT26" s="1" t="s">
        <v>41</v>
      </c>
      <c r="BV26" s="1" t="s">
        <v>41</v>
      </c>
      <c r="BX26" s="1" t="s">
        <v>41</v>
      </c>
      <c r="BY26" s="1" t="s">
        <v>41</v>
      </c>
      <c r="BZ26" s="1" t="s">
        <v>953</v>
      </c>
      <c r="CA26" s="1" t="s">
        <v>981</v>
      </c>
      <c r="CB26" s="1" t="s">
        <v>41</v>
      </c>
      <c r="CC26" s="1" t="s">
        <v>41</v>
      </c>
      <c r="CD26" s="1" t="s">
        <v>41</v>
      </c>
      <c r="CE26" s="1" t="s">
        <v>41</v>
      </c>
      <c r="CF26" s="1" t="s">
        <v>41</v>
      </c>
      <c r="CG26" s="1" t="s">
        <v>41</v>
      </c>
      <c r="CH26" s="1" t="s">
        <v>41</v>
      </c>
      <c r="CI26" s="1" t="s">
        <v>41</v>
      </c>
      <c r="CJ26" s="22" t="s">
        <v>41</v>
      </c>
      <c r="CK26" s="1" t="s">
        <v>41</v>
      </c>
      <c r="CL26" s="1" t="s">
        <v>41</v>
      </c>
      <c r="CM26" s="1" t="s">
        <v>41</v>
      </c>
      <c r="CN26" s="1" t="s">
        <v>41</v>
      </c>
      <c r="CO26" s="1" t="s">
        <v>41</v>
      </c>
      <c r="CP26" s="1" t="s">
        <v>41</v>
      </c>
      <c r="CR26" s="3" t="s">
        <v>1214</v>
      </c>
      <c r="CS26" s="1" t="s">
        <v>1216</v>
      </c>
      <c r="CT26" s="1">
        <v>2</v>
      </c>
      <c r="CU26" s="1" t="s">
        <v>41</v>
      </c>
      <c r="CV26" s="1">
        <v>2</v>
      </c>
      <c r="CW26" s="1" t="s">
        <v>1265</v>
      </c>
      <c r="CX26" s="1" t="s">
        <v>14</v>
      </c>
      <c r="CY26" s="1">
        <v>0</v>
      </c>
      <c r="CZ26" s="1" t="s">
        <v>41</v>
      </c>
      <c r="DA26" s="1" t="s">
        <v>41</v>
      </c>
      <c r="DB26" s="1" t="s">
        <v>14</v>
      </c>
      <c r="DC26" s="1" t="s">
        <v>41</v>
      </c>
      <c r="DD26" s="1" t="s">
        <v>41</v>
      </c>
      <c r="DE26" s="1" t="s">
        <v>20</v>
      </c>
      <c r="DF26" s="1" t="s">
        <v>20</v>
      </c>
      <c r="DG26" s="1">
        <v>3</v>
      </c>
      <c r="DH26" s="6" t="s">
        <v>41</v>
      </c>
      <c r="DI26" s="1">
        <v>1.0349999999999999</v>
      </c>
      <c r="DJ26" s="1">
        <v>0.67500000000000004</v>
      </c>
      <c r="DK26" s="1">
        <v>3</v>
      </c>
      <c r="DL26" s="1">
        <v>0.05</v>
      </c>
      <c r="DM26" s="1">
        <v>0</v>
      </c>
      <c r="DN26" s="1" t="s">
        <v>1350</v>
      </c>
      <c r="DO26" s="1" t="s">
        <v>1384</v>
      </c>
      <c r="DP26" s="1" t="s">
        <v>20</v>
      </c>
      <c r="DQ26" s="1" t="s">
        <v>41</v>
      </c>
      <c r="DR26" s="1" t="s">
        <v>41</v>
      </c>
      <c r="DS26" s="1" t="s">
        <v>41</v>
      </c>
      <c r="DT26" s="1" t="s">
        <v>20</v>
      </c>
      <c r="DU26" s="1" t="s">
        <v>41</v>
      </c>
      <c r="DV26" s="1" t="s">
        <v>41</v>
      </c>
      <c r="DW26" s="1" t="s">
        <v>41</v>
      </c>
      <c r="DX26" s="1" t="s">
        <v>20</v>
      </c>
      <c r="DY26" s="1" t="s">
        <v>41</v>
      </c>
      <c r="DZ26" s="1" t="s">
        <v>41</v>
      </c>
      <c r="EA26" s="1" t="s">
        <v>41</v>
      </c>
      <c r="EB26" s="1" t="s">
        <v>1492</v>
      </c>
      <c r="ED26" s="3" t="s">
        <v>1504</v>
      </c>
      <c r="EE26" s="1" t="s">
        <v>20</v>
      </c>
      <c r="EF26" s="1">
        <v>1</v>
      </c>
      <c r="EG26" s="12">
        <v>3</v>
      </c>
      <c r="EH26" s="12" t="s">
        <v>1521</v>
      </c>
      <c r="EI26" s="1" t="s">
        <v>41</v>
      </c>
      <c r="EJ26" s="1" t="s">
        <v>41</v>
      </c>
      <c r="EK26" s="1" t="s">
        <v>41</v>
      </c>
      <c r="EL26" s="1" t="s">
        <v>41</v>
      </c>
      <c r="EM26" s="1" t="s">
        <v>41</v>
      </c>
      <c r="EN26" s="22" t="s">
        <v>41</v>
      </c>
      <c r="EP26" s="3"/>
      <c r="EQ26" s="1" t="s">
        <v>41</v>
      </c>
      <c r="ER26" s="1" t="s">
        <v>41</v>
      </c>
      <c r="ES26" s="1" t="s">
        <v>1581</v>
      </c>
      <c r="ET26" s="1">
        <v>1</v>
      </c>
    </row>
    <row r="27" spans="1:150" x14ac:dyDescent="0.25">
      <c r="A27" s="6">
        <v>25</v>
      </c>
      <c r="B27" s="28">
        <v>53</v>
      </c>
      <c r="C27" s="28">
        <v>2</v>
      </c>
      <c r="D27" s="1" t="s">
        <v>1</v>
      </c>
      <c r="F27" s="28">
        <v>3</v>
      </c>
      <c r="G27" s="28">
        <v>3</v>
      </c>
      <c r="H27" s="1" t="s">
        <v>26</v>
      </c>
      <c r="I27" s="1">
        <v>3</v>
      </c>
      <c r="J27" s="1" t="s">
        <v>49</v>
      </c>
      <c r="K27" s="1" t="s">
        <v>84</v>
      </c>
      <c r="L27" s="1" t="s">
        <v>102</v>
      </c>
      <c r="M27" s="1">
        <v>1988</v>
      </c>
      <c r="N27" s="1" t="s">
        <v>124</v>
      </c>
      <c r="O27" s="1" t="s">
        <v>124</v>
      </c>
      <c r="P27" s="1" t="s">
        <v>143</v>
      </c>
      <c r="Q27" s="1" t="s">
        <v>166</v>
      </c>
      <c r="R27" s="1" t="s">
        <v>188</v>
      </c>
      <c r="T27" s="3" t="s">
        <v>195</v>
      </c>
      <c r="U27" s="1" t="s">
        <v>210</v>
      </c>
      <c r="V27" s="14">
        <v>0.5</v>
      </c>
      <c r="W27" s="1" t="s">
        <v>255</v>
      </c>
      <c r="Y27" s="3" t="s">
        <v>267</v>
      </c>
      <c r="Z27" s="1">
        <v>4</v>
      </c>
      <c r="AA27" s="1" t="s">
        <v>290</v>
      </c>
      <c r="AB27" s="1">
        <v>1</v>
      </c>
      <c r="AC27" s="1" t="s">
        <v>325</v>
      </c>
      <c r="AD27" s="1" t="s">
        <v>20</v>
      </c>
      <c r="AF27" s="1" t="s">
        <v>364</v>
      </c>
      <c r="AG27" s="1" t="s">
        <v>20</v>
      </c>
      <c r="AH27" s="1" t="s">
        <v>41</v>
      </c>
      <c r="AI27" s="1" t="s">
        <v>415</v>
      </c>
      <c r="AJ27" s="1">
        <v>2004</v>
      </c>
      <c r="AL27" s="1" t="s">
        <v>432</v>
      </c>
      <c r="AM27" s="1" t="s">
        <v>450</v>
      </c>
      <c r="AN27" s="1" t="s">
        <v>464</v>
      </c>
      <c r="AO27" s="1">
        <v>4</v>
      </c>
      <c r="AP27" s="1" t="s">
        <v>502</v>
      </c>
      <c r="AQ27" s="1" t="s">
        <v>513</v>
      </c>
      <c r="AR27" s="13">
        <v>1</v>
      </c>
      <c r="AS27" s="1" t="s">
        <v>528</v>
      </c>
      <c r="AT27" s="1" t="s">
        <v>550</v>
      </c>
      <c r="AU27" s="1" t="s">
        <v>582</v>
      </c>
      <c r="AV27" s="1" t="s">
        <v>599</v>
      </c>
      <c r="AW27" s="13">
        <v>1</v>
      </c>
      <c r="AX27" s="1" t="s">
        <v>629</v>
      </c>
      <c r="AY27" s="1" t="s">
        <v>645</v>
      </c>
      <c r="AZ27" s="1" t="s">
        <v>658</v>
      </c>
      <c r="BA27" s="1" t="s">
        <v>41</v>
      </c>
      <c r="BB27" s="1" t="s">
        <v>41</v>
      </c>
      <c r="BC27" s="1" t="s">
        <v>41</v>
      </c>
      <c r="BD27" s="1" t="s">
        <v>41</v>
      </c>
      <c r="BE27" s="1" t="s">
        <v>41</v>
      </c>
      <c r="BF27" s="1" t="s">
        <v>693</v>
      </c>
      <c r="BG27" s="1" t="s">
        <v>727</v>
      </c>
      <c r="BH27" s="1" t="s">
        <v>752</v>
      </c>
      <c r="BI27" s="1" t="s">
        <v>762</v>
      </c>
      <c r="BJ27" s="1" t="s">
        <v>771</v>
      </c>
      <c r="BK27" s="1">
        <v>0</v>
      </c>
      <c r="BM27" s="1" t="s">
        <v>831</v>
      </c>
      <c r="BN27" s="14">
        <v>1</v>
      </c>
      <c r="BO27" s="1" t="s">
        <v>850</v>
      </c>
      <c r="BP27" s="1" t="s">
        <v>20</v>
      </c>
      <c r="BQ27" s="1" t="s">
        <v>882</v>
      </c>
      <c r="BR27" s="14">
        <v>0</v>
      </c>
      <c r="BS27" s="1" t="s">
        <v>892</v>
      </c>
      <c r="BT27" s="1">
        <v>2.2000000000000002</v>
      </c>
      <c r="BV27" s="1">
        <v>1</v>
      </c>
      <c r="BX27" s="1">
        <f>12*1.5</f>
        <v>18</v>
      </c>
      <c r="BY27" s="1" t="s">
        <v>930</v>
      </c>
      <c r="BZ27" s="1" t="s">
        <v>748</v>
      </c>
      <c r="CA27" s="1" t="s">
        <v>982</v>
      </c>
      <c r="CB27" s="1" t="s">
        <v>143</v>
      </c>
      <c r="CC27" s="1" t="s">
        <v>998</v>
      </c>
      <c r="CD27" s="1" t="s">
        <v>1024</v>
      </c>
      <c r="CE27" s="1" t="s">
        <v>1044</v>
      </c>
      <c r="CF27" s="1" t="s">
        <v>1063</v>
      </c>
      <c r="CG27" s="1" t="s">
        <v>1072</v>
      </c>
      <c r="CH27" s="1" t="s">
        <v>41</v>
      </c>
      <c r="CI27" s="1" t="s">
        <v>1082</v>
      </c>
      <c r="CJ27" s="22" t="s">
        <v>143</v>
      </c>
      <c r="CK27" s="1" t="s">
        <v>1125</v>
      </c>
      <c r="CL27" s="1" t="s">
        <v>20</v>
      </c>
      <c r="CM27" s="1" t="s">
        <v>1151</v>
      </c>
      <c r="CN27" s="1" t="s">
        <v>20</v>
      </c>
      <c r="CO27" s="1" t="s">
        <v>20</v>
      </c>
      <c r="CP27" s="1" t="s">
        <v>1204</v>
      </c>
      <c r="CR27" s="3" t="s">
        <v>1214</v>
      </c>
      <c r="CS27" s="1" t="s">
        <v>201</v>
      </c>
      <c r="CT27" s="1">
        <v>7</v>
      </c>
      <c r="CU27" s="1" t="s">
        <v>41</v>
      </c>
      <c r="CW27" s="1" t="s">
        <v>41</v>
      </c>
      <c r="CX27" s="1" t="s">
        <v>14</v>
      </c>
      <c r="CY27" s="1">
        <v>4.5</v>
      </c>
      <c r="CZ27" s="1" t="s">
        <v>41</v>
      </c>
      <c r="DA27" s="1" t="s">
        <v>41</v>
      </c>
      <c r="DB27" s="1" t="s">
        <v>14</v>
      </c>
      <c r="DC27" s="1" t="s">
        <v>41</v>
      </c>
      <c r="DD27" s="1" t="s">
        <v>41</v>
      </c>
      <c r="DE27" s="1" t="s">
        <v>20</v>
      </c>
      <c r="DF27" s="1" t="s">
        <v>1329</v>
      </c>
      <c r="DG27" s="1">
        <v>3</v>
      </c>
      <c r="DH27" s="6" t="s">
        <v>41</v>
      </c>
      <c r="DI27" s="1">
        <v>0.255</v>
      </c>
      <c r="DJ27" s="1">
        <v>0.22500000000000001</v>
      </c>
      <c r="DK27" s="1">
        <v>1.5</v>
      </c>
      <c r="DL27" s="1">
        <v>0.05</v>
      </c>
      <c r="DM27" s="1">
        <v>0.44</v>
      </c>
      <c r="DN27" s="1" t="s">
        <v>1351</v>
      </c>
      <c r="DO27" s="1" t="s">
        <v>1385</v>
      </c>
      <c r="DP27" s="1" t="s">
        <v>20</v>
      </c>
      <c r="DQ27" s="1" t="s">
        <v>41</v>
      </c>
      <c r="DR27" s="1" t="s">
        <v>41</v>
      </c>
      <c r="DS27" s="1" t="s">
        <v>41</v>
      </c>
      <c r="DT27" s="1" t="s">
        <v>20</v>
      </c>
      <c r="DU27" s="1" t="s">
        <v>41</v>
      </c>
      <c r="DV27" s="1" t="s">
        <v>41</v>
      </c>
      <c r="DW27" s="1" t="s">
        <v>41</v>
      </c>
      <c r="DX27" s="1" t="s">
        <v>20</v>
      </c>
      <c r="DY27" s="1" t="s">
        <v>41</v>
      </c>
      <c r="DZ27" s="1" t="s">
        <v>41</v>
      </c>
      <c r="EA27" s="1" t="s">
        <v>41</v>
      </c>
      <c r="EB27" s="1" t="s">
        <v>1493</v>
      </c>
      <c r="ED27" s="3" t="s">
        <v>1504</v>
      </c>
      <c r="EE27" s="1" t="s">
        <v>41</v>
      </c>
      <c r="EF27" s="1">
        <v>1</v>
      </c>
      <c r="EG27" s="1">
        <v>2</v>
      </c>
      <c r="EH27" s="12" t="s">
        <v>41</v>
      </c>
      <c r="EI27" s="1" t="s">
        <v>41</v>
      </c>
      <c r="EJ27" s="1" t="s">
        <v>41</v>
      </c>
      <c r="EK27" s="1" t="s">
        <v>41</v>
      </c>
      <c r="EL27" s="1" t="s">
        <v>41</v>
      </c>
      <c r="EM27" s="1" t="s">
        <v>41</v>
      </c>
      <c r="EN27" s="22" t="s">
        <v>41</v>
      </c>
      <c r="EP27" s="3"/>
      <c r="EQ27" s="1" t="s">
        <v>41</v>
      </c>
      <c r="ER27" s="1" t="s">
        <v>20</v>
      </c>
      <c r="ES27" s="1" t="s">
        <v>1582</v>
      </c>
      <c r="ET27" s="1">
        <v>2</v>
      </c>
    </row>
    <row r="28" spans="1:150" x14ac:dyDescent="0.25">
      <c r="A28" s="5">
        <v>26</v>
      </c>
      <c r="B28" s="28">
        <v>57</v>
      </c>
      <c r="C28" s="28">
        <v>2</v>
      </c>
      <c r="D28" s="1" t="s">
        <v>4</v>
      </c>
      <c r="F28" s="28">
        <v>5</v>
      </c>
      <c r="G28" s="28">
        <v>1</v>
      </c>
      <c r="H28" s="1" t="s">
        <v>27</v>
      </c>
      <c r="I28" s="1">
        <v>3</v>
      </c>
      <c r="J28" s="1" t="s">
        <v>46</v>
      </c>
      <c r="K28" s="1" t="s">
        <v>85</v>
      </c>
      <c r="L28" s="1" t="s">
        <v>102</v>
      </c>
      <c r="M28" s="1">
        <v>1986</v>
      </c>
      <c r="N28" s="1" t="s">
        <v>124</v>
      </c>
      <c r="O28" s="1" t="s">
        <v>124</v>
      </c>
      <c r="P28" s="1" t="s">
        <v>143</v>
      </c>
      <c r="Q28" s="1" t="s">
        <v>167</v>
      </c>
      <c r="R28" s="1" t="s">
        <v>189</v>
      </c>
      <c r="T28" s="3" t="s">
        <v>195</v>
      </c>
      <c r="U28" s="1" t="s">
        <v>211</v>
      </c>
      <c r="V28" s="13">
        <f>4/6</f>
        <v>0.66666666666666663</v>
      </c>
      <c r="W28" s="1" t="s">
        <v>256</v>
      </c>
      <c r="Y28" s="3" t="s">
        <v>267</v>
      </c>
      <c r="Z28" s="1">
        <v>12</v>
      </c>
      <c r="AA28" s="1" t="s">
        <v>291</v>
      </c>
      <c r="AB28" s="1">
        <v>2</v>
      </c>
      <c r="AC28" s="1" t="s">
        <v>326</v>
      </c>
      <c r="AD28" s="1" t="s">
        <v>20</v>
      </c>
      <c r="AF28" s="1" t="s">
        <v>365</v>
      </c>
      <c r="AG28" s="1" t="s">
        <v>20</v>
      </c>
      <c r="AH28" s="1" t="s">
        <v>41</v>
      </c>
      <c r="AI28" s="1" t="s">
        <v>416</v>
      </c>
      <c r="AJ28" s="1">
        <v>2005</v>
      </c>
      <c r="AL28" s="1" t="s">
        <v>436</v>
      </c>
      <c r="AM28" s="1" t="s">
        <v>451</v>
      </c>
      <c r="AN28" s="1" t="s">
        <v>465</v>
      </c>
      <c r="AO28" s="1">
        <v>2</v>
      </c>
      <c r="AP28" s="1" t="s">
        <v>503</v>
      </c>
      <c r="AQ28" s="1" t="s">
        <v>513</v>
      </c>
      <c r="AR28" s="13">
        <v>0</v>
      </c>
      <c r="AS28" s="1" t="s">
        <v>529</v>
      </c>
      <c r="AT28" s="1" t="s">
        <v>545</v>
      </c>
      <c r="AU28" s="1" t="s">
        <v>583</v>
      </c>
      <c r="AV28" s="1" t="s">
        <v>603</v>
      </c>
      <c r="AW28" s="13">
        <v>0</v>
      </c>
      <c r="AY28" s="1" t="s">
        <v>646</v>
      </c>
      <c r="AZ28" s="1" t="s">
        <v>659</v>
      </c>
      <c r="BA28" s="1" t="s">
        <v>41</v>
      </c>
      <c r="BB28" s="1" t="s">
        <v>41</v>
      </c>
      <c r="BC28" s="1" t="s">
        <v>41</v>
      </c>
      <c r="BD28" s="1" t="s">
        <v>41</v>
      </c>
      <c r="BE28" s="22" t="s">
        <v>41</v>
      </c>
      <c r="BF28" s="1" t="s">
        <v>694</v>
      </c>
      <c r="BG28" s="1" t="s">
        <v>728</v>
      </c>
      <c r="BH28" s="1" t="s">
        <v>603</v>
      </c>
      <c r="BI28" s="1" t="s">
        <v>765</v>
      </c>
      <c r="BJ28" s="1" t="s">
        <v>380</v>
      </c>
      <c r="BK28" s="1">
        <v>2</v>
      </c>
      <c r="BL28" s="1" t="s">
        <v>801</v>
      </c>
      <c r="BM28" s="1" t="s">
        <v>832</v>
      </c>
      <c r="BN28" s="1">
        <v>0</v>
      </c>
      <c r="BP28" s="1" t="s">
        <v>20</v>
      </c>
      <c r="BQ28" s="1" t="s">
        <v>883</v>
      </c>
      <c r="BR28" s="1">
        <v>0</v>
      </c>
      <c r="BS28" s="1" t="s">
        <v>892</v>
      </c>
      <c r="BT28" s="1">
        <v>4</v>
      </c>
      <c r="BU28" s="1">
        <v>2</v>
      </c>
      <c r="BV28" s="1">
        <v>1.2</v>
      </c>
      <c r="BW28" s="1">
        <v>3</v>
      </c>
      <c r="BX28" s="1">
        <f>12*1.5</f>
        <v>18</v>
      </c>
      <c r="BY28" s="1" t="s">
        <v>931</v>
      </c>
      <c r="BZ28" s="1" t="s">
        <v>954</v>
      </c>
      <c r="CA28" s="1" t="s">
        <v>41</v>
      </c>
      <c r="CB28" s="1" t="s">
        <v>41</v>
      </c>
      <c r="CC28" s="1" t="s">
        <v>41</v>
      </c>
      <c r="CD28" s="1" t="s">
        <v>1025</v>
      </c>
      <c r="CE28" s="1" t="s">
        <v>1045</v>
      </c>
      <c r="CF28" s="1" t="s">
        <v>1064</v>
      </c>
      <c r="CG28" s="1" t="s">
        <v>41</v>
      </c>
      <c r="CH28" s="1" t="s">
        <v>41</v>
      </c>
      <c r="CI28" s="1" t="s">
        <v>1082</v>
      </c>
      <c r="CJ28" s="1" t="s">
        <v>1102</v>
      </c>
      <c r="CL28" s="1" t="s">
        <v>1133</v>
      </c>
      <c r="CN28" s="1" t="s">
        <v>380</v>
      </c>
      <c r="CO28" s="1" t="s">
        <v>1180</v>
      </c>
      <c r="CP28" s="1" t="s">
        <v>1205</v>
      </c>
      <c r="CR28" s="3" t="s">
        <v>1214</v>
      </c>
      <c r="CS28" s="1" t="s">
        <v>201</v>
      </c>
      <c r="CT28" s="1">
        <v>40</v>
      </c>
      <c r="CX28" s="1" t="s">
        <v>20</v>
      </c>
      <c r="CY28" s="1">
        <v>16</v>
      </c>
      <c r="CZ28" s="1" t="s">
        <v>1283</v>
      </c>
      <c r="DA28" s="1" t="s">
        <v>1295</v>
      </c>
      <c r="DB28" s="1" t="s">
        <v>20</v>
      </c>
      <c r="DC28" s="1" t="s">
        <v>41</v>
      </c>
      <c r="DD28" s="1" t="s">
        <v>41</v>
      </c>
      <c r="DE28" s="1" t="s">
        <v>20</v>
      </c>
      <c r="DF28" s="1" t="s">
        <v>41</v>
      </c>
      <c r="DG28" s="1">
        <v>3</v>
      </c>
      <c r="DH28" s="6" t="s">
        <v>41</v>
      </c>
      <c r="DI28" s="1">
        <v>0</v>
      </c>
      <c r="DJ28" s="1">
        <v>1</v>
      </c>
      <c r="DK28" s="1">
        <v>3</v>
      </c>
      <c r="DL28" s="1">
        <v>0.45</v>
      </c>
      <c r="DM28" s="1">
        <v>0.25</v>
      </c>
      <c r="DN28" s="1" t="s">
        <v>12</v>
      </c>
      <c r="DO28" s="1" t="s">
        <v>1386</v>
      </c>
      <c r="DX28" s="1" t="s">
        <v>1456</v>
      </c>
      <c r="DY28" s="1" t="s">
        <v>1464</v>
      </c>
      <c r="DZ28" s="1" t="s">
        <v>1471</v>
      </c>
      <c r="EA28" s="1" t="s">
        <v>1472</v>
      </c>
      <c r="EB28" s="1" t="s">
        <v>1494</v>
      </c>
      <c r="ED28" s="3" t="s">
        <v>1504</v>
      </c>
      <c r="EE28" s="1" t="s">
        <v>20</v>
      </c>
      <c r="EF28" s="1">
        <v>2</v>
      </c>
      <c r="EG28" s="1">
        <v>2</v>
      </c>
      <c r="EH28" s="1" t="s">
        <v>41</v>
      </c>
      <c r="EI28" s="1" t="s">
        <v>41</v>
      </c>
      <c r="EJ28" s="1" t="s">
        <v>41</v>
      </c>
      <c r="EK28" s="1" t="s">
        <v>41</v>
      </c>
      <c r="EL28" s="1" t="s">
        <v>41</v>
      </c>
      <c r="EM28" s="1" t="s">
        <v>41</v>
      </c>
      <c r="EN28" s="1" t="s">
        <v>41</v>
      </c>
      <c r="EP28" s="3" t="s">
        <v>1540</v>
      </c>
      <c r="EQ28" s="1" t="s">
        <v>20</v>
      </c>
      <c r="ER28" s="1" t="s">
        <v>20</v>
      </c>
      <c r="ES28" s="1" t="s">
        <v>1583</v>
      </c>
      <c r="ET28" s="1">
        <v>1</v>
      </c>
    </row>
    <row r="29" spans="1:150" x14ac:dyDescent="0.25">
      <c r="A29" s="5">
        <v>27</v>
      </c>
      <c r="B29" s="28">
        <v>54</v>
      </c>
      <c r="C29" s="28">
        <v>2</v>
      </c>
      <c r="D29" s="1" t="s">
        <v>1</v>
      </c>
      <c r="F29" s="28">
        <v>3</v>
      </c>
      <c r="G29" s="28">
        <v>5</v>
      </c>
      <c r="H29" s="1" t="s">
        <v>28</v>
      </c>
      <c r="I29" s="1">
        <v>3</v>
      </c>
      <c r="J29" s="1" t="s">
        <v>20</v>
      </c>
      <c r="K29" s="1" t="s">
        <v>86</v>
      </c>
      <c r="L29" s="1" t="s">
        <v>41</v>
      </c>
      <c r="M29" s="1">
        <v>2001</v>
      </c>
      <c r="N29" s="1" t="s">
        <v>41</v>
      </c>
      <c r="O29" s="1" t="s">
        <v>41</v>
      </c>
      <c r="P29" s="1" t="s">
        <v>143</v>
      </c>
      <c r="Q29" s="1" t="s">
        <v>168</v>
      </c>
      <c r="R29" s="1" t="s">
        <v>190</v>
      </c>
      <c r="T29" s="3" t="s">
        <v>195</v>
      </c>
      <c r="U29" s="1" t="s">
        <v>41</v>
      </c>
      <c r="V29" s="1" t="s">
        <v>41</v>
      </c>
      <c r="W29" s="1" t="s">
        <v>41</v>
      </c>
      <c r="Y29" s="3" t="s">
        <v>267</v>
      </c>
      <c r="Z29" s="1">
        <v>0</v>
      </c>
      <c r="AA29" s="1" t="s">
        <v>41</v>
      </c>
      <c r="AB29" s="1" t="s">
        <v>41</v>
      </c>
      <c r="AC29" s="1" t="s">
        <v>41</v>
      </c>
      <c r="AD29" s="1" t="s">
        <v>41</v>
      </c>
      <c r="AF29" s="1" t="s">
        <v>41</v>
      </c>
      <c r="AG29" s="1" t="s">
        <v>41</v>
      </c>
      <c r="AH29" s="1" t="s">
        <v>41</v>
      </c>
      <c r="AI29" s="1" t="s">
        <v>41</v>
      </c>
      <c r="AJ29" s="1">
        <v>0</v>
      </c>
      <c r="AL29" s="1" t="s">
        <v>41</v>
      </c>
      <c r="AM29" s="1" t="s">
        <v>41</v>
      </c>
      <c r="AN29" s="1" t="s">
        <v>466</v>
      </c>
      <c r="AO29" s="1" t="s">
        <v>41</v>
      </c>
      <c r="AP29" s="1" t="s">
        <v>41</v>
      </c>
      <c r="AQ29" s="1" t="s">
        <v>41</v>
      </c>
      <c r="AR29" s="13" t="s">
        <v>41</v>
      </c>
      <c r="AS29" s="1" t="s">
        <v>41</v>
      </c>
      <c r="AT29" s="1" t="s">
        <v>41</v>
      </c>
      <c r="AU29" s="1" t="s">
        <v>41</v>
      </c>
      <c r="AV29" s="1" t="s">
        <v>41</v>
      </c>
      <c r="AW29" s="13" t="s">
        <v>41</v>
      </c>
      <c r="AX29" s="1" t="s">
        <v>41</v>
      </c>
      <c r="AY29" s="1" t="s">
        <v>41</v>
      </c>
      <c r="AZ29" s="1" t="s">
        <v>41</v>
      </c>
      <c r="BA29" s="1" t="s">
        <v>41</v>
      </c>
      <c r="BB29" s="1" t="s">
        <v>41</v>
      </c>
      <c r="BC29" s="1" t="s">
        <v>41</v>
      </c>
      <c r="BD29" s="1" t="s">
        <v>41</v>
      </c>
      <c r="BE29" s="1" t="s">
        <v>41</v>
      </c>
      <c r="BF29" s="1" t="s">
        <v>41</v>
      </c>
      <c r="BG29" s="1" t="s">
        <v>41</v>
      </c>
      <c r="BH29" s="1" t="s">
        <v>41</v>
      </c>
      <c r="BI29" s="1" t="s">
        <v>41</v>
      </c>
      <c r="BJ29" s="1" t="s">
        <v>41</v>
      </c>
      <c r="BK29" s="1" t="s">
        <v>41</v>
      </c>
      <c r="BL29" s="1" t="s">
        <v>41</v>
      </c>
      <c r="BM29" s="1" t="s">
        <v>41</v>
      </c>
      <c r="BN29" s="1" t="s">
        <v>41</v>
      </c>
      <c r="BO29" s="1" t="s">
        <v>41</v>
      </c>
      <c r="BP29" s="1" t="s">
        <v>41</v>
      </c>
      <c r="BQ29" s="1" t="s">
        <v>41</v>
      </c>
      <c r="BR29" s="1" t="s">
        <v>41</v>
      </c>
      <c r="BS29" s="1" t="s">
        <v>41</v>
      </c>
      <c r="BT29" s="1" t="s">
        <v>41</v>
      </c>
      <c r="BV29" s="1" t="s">
        <v>41</v>
      </c>
      <c r="BX29" s="1" t="s">
        <v>41</v>
      </c>
      <c r="BY29" s="1" t="s">
        <v>41</v>
      </c>
      <c r="BZ29" s="1" t="s">
        <v>41</v>
      </c>
      <c r="CA29" s="1" t="s">
        <v>41</v>
      </c>
      <c r="CB29" s="1" t="s">
        <v>41</v>
      </c>
      <c r="CC29" s="1" t="s">
        <v>41</v>
      </c>
      <c r="CD29" s="1" t="s">
        <v>41</v>
      </c>
      <c r="CE29" s="1" t="s">
        <v>41</v>
      </c>
      <c r="CF29" s="1" t="s">
        <v>41</v>
      </c>
      <c r="CG29" s="1" t="s">
        <v>41</v>
      </c>
      <c r="CH29" s="1" t="s">
        <v>41</v>
      </c>
      <c r="CI29" s="1" t="s">
        <v>41</v>
      </c>
      <c r="CJ29" s="1" t="s">
        <v>41</v>
      </c>
      <c r="CK29" s="1" t="s">
        <v>41</v>
      </c>
      <c r="CL29" s="1" t="s">
        <v>41</v>
      </c>
      <c r="CM29" s="1" t="s">
        <v>41</v>
      </c>
      <c r="CN29" s="1" t="s">
        <v>41</v>
      </c>
      <c r="CO29" s="1" t="s">
        <v>41</v>
      </c>
      <c r="CP29" s="1" t="s">
        <v>41</v>
      </c>
      <c r="CR29" s="3" t="s">
        <v>1214</v>
      </c>
      <c r="CS29" s="1" t="s">
        <v>1216</v>
      </c>
      <c r="CT29" s="12" t="s">
        <v>1226</v>
      </c>
      <c r="CU29" s="1" t="s">
        <v>41</v>
      </c>
      <c r="CW29" s="1" t="s">
        <v>41</v>
      </c>
      <c r="CX29" s="1" t="s">
        <v>1275</v>
      </c>
      <c r="CY29" s="1">
        <v>0</v>
      </c>
      <c r="CZ29" s="1" t="s">
        <v>41</v>
      </c>
      <c r="DA29" s="1" t="s">
        <v>41</v>
      </c>
      <c r="DB29" s="1" t="s">
        <v>41</v>
      </c>
      <c r="DC29" s="22" t="s">
        <v>41</v>
      </c>
      <c r="DD29" s="1" t="s">
        <v>41</v>
      </c>
      <c r="DE29" s="1" t="s">
        <v>20</v>
      </c>
      <c r="DF29" s="1" t="s">
        <v>41</v>
      </c>
      <c r="DG29" s="1">
        <v>1</v>
      </c>
      <c r="DH29" s="1">
        <v>7.4999999999999997E-2</v>
      </c>
      <c r="DI29" s="1">
        <v>0</v>
      </c>
      <c r="DJ29" s="1">
        <v>5.2499999999999998E-2</v>
      </c>
      <c r="DK29" s="1" t="s">
        <v>41</v>
      </c>
      <c r="DL29" s="1">
        <v>7.4999999999999997E-2</v>
      </c>
      <c r="DM29" s="1" t="s">
        <v>41</v>
      </c>
      <c r="DN29" s="1" t="s">
        <v>1352</v>
      </c>
      <c r="DO29" s="1" t="s">
        <v>1381</v>
      </c>
      <c r="DP29" s="1" t="s">
        <v>41</v>
      </c>
      <c r="DQ29" s="1" t="s">
        <v>41</v>
      </c>
      <c r="DR29" s="1" t="s">
        <v>41</v>
      </c>
      <c r="DS29" s="1" t="s">
        <v>41</v>
      </c>
      <c r="DT29" s="1" t="s">
        <v>41</v>
      </c>
      <c r="DU29" s="1" t="s">
        <v>41</v>
      </c>
      <c r="DV29" s="1" t="s">
        <v>41</v>
      </c>
      <c r="DW29" s="1" t="s">
        <v>41</v>
      </c>
      <c r="DX29" s="1" t="s">
        <v>41</v>
      </c>
      <c r="DY29" s="1" t="s">
        <v>41</v>
      </c>
      <c r="DZ29" s="1" t="s">
        <v>41</v>
      </c>
      <c r="EA29" s="1" t="s">
        <v>41</v>
      </c>
      <c r="EB29" s="1" t="s">
        <v>1495</v>
      </c>
      <c r="ED29" s="3" t="s">
        <v>1504</v>
      </c>
      <c r="EE29" s="1" t="s">
        <v>41</v>
      </c>
      <c r="EF29" s="1">
        <v>4</v>
      </c>
      <c r="EG29" s="1">
        <v>3</v>
      </c>
      <c r="EH29" s="1" t="s">
        <v>41</v>
      </c>
      <c r="EI29" s="1" t="s">
        <v>41</v>
      </c>
      <c r="EJ29" s="1" t="s">
        <v>41</v>
      </c>
      <c r="EK29" s="1" t="s">
        <v>41</v>
      </c>
      <c r="EL29" s="1" t="s">
        <v>41</v>
      </c>
      <c r="EM29" s="1" t="s">
        <v>41</v>
      </c>
      <c r="EN29" s="1" t="s">
        <v>41</v>
      </c>
      <c r="EP29" s="3" t="s">
        <v>1540</v>
      </c>
      <c r="EQ29" s="1" t="s">
        <v>41</v>
      </c>
      <c r="ER29" s="1" t="s">
        <v>41</v>
      </c>
      <c r="ES29" s="1" t="s">
        <v>41</v>
      </c>
    </row>
    <row r="30" spans="1:150" x14ac:dyDescent="0.25">
      <c r="A30" s="6">
        <v>28</v>
      </c>
      <c r="B30" s="28">
        <v>49</v>
      </c>
      <c r="C30" s="28">
        <v>1</v>
      </c>
      <c r="D30" s="1" t="s">
        <v>1</v>
      </c>
      <c r="F30" s="28">
        <v>4</v>
      </c>
      <c r="G30" s="28">
        <v>4</v>
      </c>
      <c r="H30" s="1" t="s">
        <v>14</v>
      </c>
      <c r="I30" s="1">
        <v>3</v>
      </c>
      <c r="J30" s="1" t="s">
        <v>56</v>
      </c>
      <c r="K30" s="1" t="s">
        <v>87</v>
      </c>
      <c r="L30" s="1" t="s">
        <v>112</v>
      </c>
      <c r="M30" s="1">
        <v>1988</v>
      </c>
      <c r="N30" s="1" t="s">
        <v>125</v>
      </c>
      <c r="O30" s="1" t="s">
        <v>125</v>
      </c>
      <c r="P30" s="1" t="s">
        <v>143</v>
      </c>
      <c r="Q30" s="1" t="s">
        <v>169</v>
      </c>
      <c r="R30" s="1" t="s">
        <v>191</v>
      </c>
      <c r="T30" s="3" t="s">
        <v>195</v>
      </c>
      <c r="U30" s="1" t="s">
        <v>201</v>
      </c>
      <c r="V30" s="14">
        <v>1</v>
      </c>
      <c r="W30" s="1" t="s">
        <v>257</v>
      </c>
      <c r="Y30" s="3" t="s">
        <v>267</v>
      </c>
      <c r="Z30" s="1">
        <v>4</v>
      </c>
      <c r="AA30" s="1" t="s">
        <v>286</v>
      </c>
      <c r="AB30" s="1">
        <v>3</v>
      </c>
      <c r="AC30" s="1" t="s">
        <v>327</v>
      </c>
      <c r="AD30" s="1" t="s">
        <v>20</v>
      </c>
      <c r="AF30" s="1" t="s">
        <v>366</v>
      </c>
      <c r="AG30" s="1" t="s">
        <v>380</v>
      </c>
      <c r="AH30" s="1" t="s">
        <v>41</v>
      </c>
      <c r="AI30" s="1" t="s">
        <v>417</v>
      </c>
      <c r="AJ30" s="1">
        <v>2000</v>
      </c>
      <c r="AL30" s="1" t="s">
        <v>432</v>
      </c>
      <c r="AM30" s="1" t="s">
        <v>452</v>
      </c>
      <c r="AN30" s="1" t="s">
        <v>467</v>
      </c>
      <c r="AO30" s="1">
        <v>2</v>
      </c>
      <c r="AP30" s="1" t="s">
        <v>504</v>
      </c>
      <c r="AQ30" s="1" t="s">
        <v>513</v>
      </c>
      <c r="AR30" s="13">
        <v>1</v>
      </c>
      <c r="AS30" s="1" t="s">
        <v>530</v>
      </c>
      <c r="AT30" s="1" t="s">
        <v>551</v>
      </c>
      <c r="AU30" s="1" t="s">
        <v>584</v>
      </c>
      <c r="AV30" s="1" t="s">
        <v>604</v>
      </c>
      <c r="AW30" s="13">
        <v>1</v>
      </c>
      <c r="AX30" s="1" t="s">
        <v>41</v>
      </c>
      <c r="AY30" s="1" t="s">
        <v>640</v>
      </c>
      <c r="AZ30" s="1" t="s">
        <v>20</v>
      </c>
      <c r="BA30" s="1" t="s">
        <v>41</v>
      </c>
      <c r="BB30" s="1" t="s">
        <v>41</v>
      </c>
      <c r="BC30" s="1" t="s">
        <v>41</v>
      </c>
      <c r="BD30" s="1" t="s">
        <v>41</v>
      </c>
      <c r="BE30" s="1" t="s">
        <v>41</v>
      </c>
      <c r="BF30" s="1" t="s">
        <v>695</v>
      </c>
      <c r="BG30" s="1" t="s">
        <v>729</v>
      </c>
      <c r="BH30" s="1" t="s">
        <v>753</v>
      </c>
      <c r="BI30" s="1" t="s">
        <v>14</v>
      </c>
      <c r="BJ30" s="1" t="s">
        <v>776</v>
      </c>
      <c r="BK30" s="1">
        <v>1</v>
      </c>
      <c r="BL30" s="1" t="s">
        <v>802</v>
      </c>
      <c r="BM30" s="1" t="s">
        <v>41</v>
      </c>
      <c r="BN30" s="14">
        <v>1</v>
      </c>
      <c r="BO30" s="1" t="s">
        <v>41</v>
      </c>
      <c r="BP30" s="1" t="s">
        <v>860</v>
      </c>
      <c r="BQ30" s="1" t="s">
        <v>873</v>
      </c>
      <c r="BR30" s="14">
        <v>1</v>
      </c>
      <c r="BS30" s="1" t="s">
        <v>892</v>
      </c>
      <c r="BT30" s="1">
        <v>3</v>
      </c>
      <c r="BV30" s="1">
        <v>0.5</v>
      </c>
      <c r="BW30" s="1">
        <v>5</v>
      </c>
      <c r="BX30" s="1">
        <f>2*12</f>
        <v>24</v>
      </c>
      <c r="BY30" s="1" t="s">
        <v>932</v>
      </c>
      <c r="BZ30" s="1" t="s">
        <v>748</v>
      </c>
      <c r="CA30" s="1" t="s">
        <v>983</v>
      </c>
      <c r="CB30" s="1" t="s">
        <v>20</v>
      </c>
      <c r="CC30" s="1" t="s">
        <v>999</v>
      </c>
      <c r="CD30" s="1" t="s">
        <v>1026</v>
      </c>
      <c r="CE30" s="1" t="s">
        <v>341</v>
      </c>
      <c r="CF30" s="1" t="s">
        <v>1065</v>
      </c>
      <c r="CG30" s="1" t="s">
        <v>41</v>
      </c>
      <c r="CH30" s="1" t="s">
        <v>41</v>
      </c>
      <c r="CI30" s="1" t="s">
        <v>1082</v>
      </c>
      <c r="CJ30" s="1" t="s">
        <v>341</v>
      </c>
      <c r="CK30" s="1" t="s">
        <v>14</v>
      </c>
      <c r="CL30" s="1" t="s">
        <v>1134</v>
      </c>
      <c r="CM30" s="1" t="s">
        <v>1152</v>
      </c>
      <c r="CN30" s="1" t="s">
        <v>20</v>
      </c>
      <c r="CO30" s="1" t="s">
        <v>20</v>
      </c>
      <c r="CP30" s="1" t="s">
        <v>1206</v>
      </c>
      <c r="CR30" s="3" t="s">
        <v>1214</v>
      </c>
      <c r="CS30" s="1" t="s">
        <v>201</v>
      </c>
      <c r="CT30" s="1">
        <v>2</v>
      </c>
      <c r="CU30" s="1" t="s">
        <v>1245</v>
      </c>
      <c r="CW30" s="1" t="s">
        <v>14</v>
      </c>
      <c r="CX30" s="1" t="s">
        <v>14</v>
      </c>
      <c r="CY30" s="1">
        <v>2</v>
      </c>
      <c r="CZ30" s="1" t="s">
        <v>1245</v>
      </c>
      <c r="DA30" s="1" t="s">
        <v>1291</v>
      </c>
      <c r="DB30" s="1" t="s">
        <v>227</v>
      </c>
      <c r="DC30" s="1" t="s">
        <v>41</v>
      </c>
      <c r="DD30" s="1" t="s">
        <v>41</v>
      </c>
      <c r="DE30" s="1" t="s">
        <v>1315</v>
      </c>
      <c r="DF30" s="1" t="s">
        <v>20</v>
      </c>
      <c r="DG30" s="1" t="s">
        <v>41</v>
      </c>
      <c r="DH30" s="6" t="s">
        <v>41</v>
      </c>
      <c r="DI30" s="1">
        <v>0.3</v>
      </c>
      <c r="DJ30" s="1">
        <v>0.1125</v>
      </c>
      <c r="DK30" s="1" t="s">
        <v>41</v>
      </c>
      <c r="DL30" s="1">
        <v>0.1</v>
      </c>
      <c r="DM30" s="1">
        <v>0.15</v>
      </c>
      <c r="DN30" s="1" t="s">
        <v>341</v>
      </c>
      <c r="DO30" s="1" t="s">
        <v>1387</v>
      </c>
      <c r="DP30" s="1" t="s">
        <v>1405</v>
      </c>
      <c r="DR30" s="1" t="s">
        <v>1417</v>
      </c>
      <c r="DS30" s="1" t="s">
        <v>201</v>
      </c>
      <c r="DT30" s="1" t="s">
        <v>20</v>
      </c>
      <c r="DU30" s="1" t="s">
        <v>41</v>
      </c>
      <c r="DV30" s="1" t="s">
        <v>41</v>
      </c>
      <c r="DW30" s="1" t="s">
        <v>41</v>
      </c>
      <c r="DX30" s="1" t="s">
        <v>1457</v>
      </c>
      <c r="DY30" s="1" t="s">
        <v>41</v>
      </c>
      <c r="DZ30" s="1" t="s">
        <v>41</v>
      </c>
      <c r="EA30" s="1" t="s">
        <v>41</v>
      </c>
      <c r="EB30" s="1" t="s">
        <v>41</v>
      </c>
      <c r="ED30" s="3" t="s">
        <v>1504</v>
      </c>
      <c r="EE30" s="1" t="s">
        <v>41</v>
      </c>
      <c r="EF30" s="1">
        <v>1</v>
      </c>
      <c r="EG30" s="1">
        <v>2</v>
      </c>
      <c r="EH30" s="1" t="s">
        <v>41</v>
      </c>
      <c r="EI30" s="1" t="s">
        <v>41</v>
      </c>
      <c r="EJ30" s="1" t="s">
        <v>41</v>
      </c>
      <c r="EK30" s="1" t="s">
        <v>41</v>
      </c>
      <c r="EL30" s="1" t="s">
        <v>41</v>
      </c>
      <c r="EM30" s="1" t="s">
        <v>41</v>
      </c>
      <c r="EN30" s="1" t="s">
        <v>41</v>
      </c>
      <c r="EP30" s="3" t="s">
        <v>1540</v>
      </c>
      <c r="EQ30" s="1" t="s">
        <v>41</v>
      </c>
      <c r="ER30" s="1" t="s">
        <v>20</v>
      </c>
      <c r="ES30" s="1" t="s">
        <v>1584</v>
      </c>
      <c r="ET30" s="1">
        <v>1</v>
      </c>
    </row>
    <row r="31" spans="1:150" x14ac:dyDescent="0.25">
      <c r="A31" s="5">
        <v>29</v>
      </c>
      <c r="B31" s="28">
        <v>22</v>
      </c>
      <c r="C31" s="28">
        <v>2</v>
      </c>
      <c r="D31" s="1" t="s">
        <v>1</v>
      </c>
      <c r="F31" s="28">
        <v>5</v>
      </c>
      <c r="G31" s="28">
        <v>5</v>
      </c>
      <c r="H31" s="1" t="s">
        <v>29</v>
      </c>
      <c r="I31" s="1">
        <v>2</v>
      </c>
      <c r="J31" s="1" t="s">
        <v>20</v>
      </c>
      <c r="K31" s="1" t="s">
        <v>88</v>
      </c>
      <c r="L31" s="1" t="s">
        <v>113</v>
      </c>
      <c r="M31" s="1">
        <v>2003</v>
      </c>
      <c r="N31" s="1" t="s">
        <v>41</v>
      </c>
      <c r="O31" s="1" t="s">
        <v>41</v>
      </c>
      <c r="P31" s="1" t="s">
        <v>143</v>
      </c>
      <c r="Q31" s="1" t="s">
        <v>170</v>
      </c>
      <c r="R31" s="1" t="s">
        <v>180</v>
      </c>
      <c r="T31" s="3" t="s">
        <v>195</v>
      </c>
      <c r="U31" s="1" t="s">
        <v>212</v>
      </c>
      <c r="V31" s="1" t="s">
        <v>235</v>
      </c>
      <c r="W31" s="1" t="s">
        <v>41</v>
      </c>
      <c r="Y31" s="3" t="s">
        <v>267</v>
      </c>
      <c r="Z31" s="1">
        <v>0</v>
      </c>
      <c r="AA31" s="1" t="s">
        <v>41</v>
      </c>
      <c r="AB31" s="1" t="s">
        <v>41</v>
      </c>
      <c r="AC31" s="1" t="s">
        <v>41</v>
      </c>
      <c r="AD31" s="1" t="s">
        <v>41</v>
      </c>
      <c r="AF31" s="1" t="s">
        <v>41</v>
      </c>
      <c r="AG31" s="1" t="s">
        <v>41</v>
      </c>
      <c r="AH31" s="1" t="s">
        <v>41</v>
      </c>
      <c r="AI31" s="1" t="s">
        <v>41</v>
      </c>
      <c r="AJ31" s="1">
        <v>0</v>
      </c>
      <c r="AL31" s="1" t="s">
        <v>41</v>
      </c>
      <c r="AM31" s="1" t="s">
        <v>41</v>
      </c>
      <c r="AN31" s="1" t="s">
        <v>41</v>
      </c>
      <c r="AO31" s="1" t="s">
        <v>41</v>
      </c>
      <c r="AP31" s="1" t="s">
        <v>41</v>
      </c>
      <c r="AQ31" s="1" t="s">
        <v>41</v>
      </c>
      <c r="AR31" s="13" t="s">
        <v>41</v>
      </c>
      <c r="AS31" s="1" t="s">
        <v>41</v>
      </c>
      <c r="AT31" s="1" t="s">
        <v>41</v>
      </c>
      <c r="AU31" s="1" t="s">
        <v>41</v>
      </c>
      <c r="AV31" s="1" t="s">
        <v>41</v>
      </c>
      <c r="AW31" s="13" t="s">
        <v>41</v>
      </c>
      <c r="AX31" s="1" t="s">
        <v>41</v>
      </c>
      <c r="AY31" s="1" t="s">
        <v>41</v>
      </c>
      <c r="AZ31" s="1" t="s">
        <v>41</v>
      </c>
      <c r="BA31" s="1" t="s">
        <v>41</v>
      </c>
      <c r="BB31" s="1" t="s">
        <v>41</v>
      </c>
      <c r="BC31" s="1" t="s">
        <v>41</v>
      </c>
      <c r="BD31" s="1" t="s">
        <v>41</v>
      </c>
      <c r="BE31" s="1" t="s">
        <v>41</v>
      </c>
      <c r="BF31" s="1" t="s">
        <v>41</v>
      </c>
      <c r="BG31" s="1" t="s">
        <v>41</v>
      </c>
      <c r="BH31" s="1" t="s">
        <v>41</v>
      </c>
      <c r="BI31" s="1" t="s">
        <v>41</v>
      </c>
      <c r="BJ31" s="1" t="s">
        <v>41</v>
      </c>
      <c r="BK31" s="1" t="s">
        <v>41</v>
      </c>
      <c r="BL31" s="1" t="s">
        <v>41</v>
      </c>
      <c r="BM31" s="1" t="s">
        <v>41</v>
      </c>
      <c r="BN31" s="1" t="s">
        <v>41</v>
      </c>
      <c r="BO31" s="1" t="s">
        <v>41</v>
      </c>
      <c r="BP31" s="1" t="s">
        <v>41</v>
      </c>
      <c r="BQ31" s="1" t="s">
        <v>884</v>
      </c>
      <c r="BR31" s="1" t="s">
        <v>41</v>
      </c>
      <c r="BS31" s="1" t="s">
        <v>41</v>
      </c>
      <c r="BT31" s="1" t="s">
        <v>41</v>
      </c>
      <c r="BV31" s="1" t="s">
        <v>41</v>
      </c>
      <c r="BX31" s="1" t="s">
        <v>41</v>
      </c>
      <c r="BY31" s="1" t="s">
        <v>933</v>
      </c>
      <c r="BZ31" s="1" t="s">
        <v>41</v>
      </c>
      <c r="CA31" s="1" t="s">
        <v>41</v>
      </c>
      <c r="CB31" s="1" t="s">
        <v>41</v>
      </c>
      <c r="CC31" s="1" t="s">
        <v>41</v>
      </c>
      <c r="CD31" s="1" t="s">
        <v>41</v>
      </c>
      <c r="CE31" s="1" t="s">
        <v>41</v>
      </c>
      <c r="CF31" s="1" t="s">
        <v>41</v>
      </c>
      <c r="CG31" s="1" t="s">
        <v>41</v>
      </c>
      <c r="CH31" s="1" t="s">
        <v>41</v>
      </c>
      <c r="CI31" s="1" t="s">
        <v>41</v>
      </c>
      <c r="CJ31" s="1" t="s">
        <v>41</v>
      </c>
      <c r="CK31" s="1" t="s">
        <v>41</v>
      </c>
      <c r="CL31" s="1" t="s">
        <v>41</v>
      </c>
      <c r="CM31" s="1" t="s">
        <v>41</v>
      </c>
      <c r="CN31" s="1" t="s">
        <v>41</v>
      </c>
      <c r="CO31" s="1" t="s">
        <v>41</v>
      </c>
      <c r="CP31" s="1" t="s">
        <v>41</v>
      </c>
      <c r="CR31" s="3" t="s">
        <v>1214</v>
      </c>
      <c r="CS31" s="1" t="s">
        <v>1216</v>
      </c>
      <c r="CT31" s="1">
        <v>5</v>
      </c>
      <c r="CU31" s="1" t="s">
        <v>1246</v>
      </c>
      <c r="CV31" s="1">
        <v>5</v>
      </c>
      <c r="CW31" s="1" t="s">
        <v>1266</v>
      </c>
      <c r="CX31" s="1" t="s">
        <v>14</v>
      </c>
      <c r="CY31" s="1">
        <v>0</v>
      </c>
      <c r="CZ31" s="1" t="s">
        <v>41</v>
      </c>
      <c r="DA31" s="1" t="s">
        <v>41</v>
      </c>
      <c r="DB31" s="1" t="s">
        <v>41</v>
      </c>
      <c r="DC31" s="1" t="s">
        <v>41</v>
      </c>
      <c r="DD31" s="1" t="s">
        <v>41</v>
      </c>
      <c r="DE31" s="1" t="s">
        <v>212</v>
      </c>
      <c r="DF31" s="1" t="s">
        <v>20</v>
      </c>
      <c r="DG31" s="1">
        <v>1</v>
      </c>
      <c r="DH31" s="1" t="s">
        <v>41</v>
      </c>
      <c r="DI31" s="1">
        <v>1.575</v>
      </c>
      <c r="DJ31" s="1">
        <v>0.22500000000000001</v>
      </c>
      <c r="DK31" s="1">
        <v>0.6</v>
      </c>
      <c r="DL31" s="1">
        <v>0.05</v>
      </c>
      <c r="DM31" s="1">
        <v>0</v>
      </c>
      <c r="DN31" s="1" t="s">
        <v>14</v>
      </c>
      <c r="DO31" s="1" t="s">
        <v>1388</v>
      </c>
      <c r="DP31" s="1" t="s">
        <v>20</v>
      </c>
      <c r="DQ31" s="1" t="s">
        <v>41</v>
      </c>
      <c r="DR31" s="1" t="s">
        <v>41</v>
      </c>
      <c r="DS31" s="1" t="s">
        <v>41</v>
      </c>
      <c r="DT31" s="1" t="s">
        <v>20</v>
      </c>
      <c r="DU31" s="1" t="s">
        <v>41</v>
      </c>
      <c r="DV31" s="1" t="s">
        <v>41</v>
      </c>
      <c r="DW31" s="1" t="s">
        <v>41</v>
      </c>
      <c r="DX31" s="1" t="s">
        <v>1458</v>
      </c>
      <c r="DY31" s="1" t="s">
        <v>41</v>
      </c>
      <c r="DZ31" s="1" t="s">
        <v>41</v>
      </c>
      <c r="EA31" s="1" t="s">
        <v>41</v>
      </c>
      <c r="EB31" s="1" t="s">
        <v>1496</v>
      </c>
      <c r="ED31" s="3" t="s">
        <v>1504</v>
      </c>
      <c r="EE31" s="1" t="s">
        <v>41</v>
      </c>
      <c r="EF31" s="1">
        <v>2</v>
      </c>
      <c r="EG31" s="1">
        <v>3</v>
      </c>
      <c r="EH31" s="1" t="s">
        <v>20</v>
      </c>
      <c r="EI31" s="1" t="s">
        <v>20</v>
      </c>
      <c r="EJ31" s="1" t="s">
        <v>20</v>
      </c>
      <c r="EK31" s="1" t="s">
        <v>20</v>
      </c>
      <c r="EL31" s="1" t="s">
        <v>20</v>
      </c>
      <c r="EM31" s="1" t="s">
        <v>20</v>
      </c>
      <c r="EN31" s="1" t="s">
        <v>1538</v>
      </c>
      <c r="EP31" s="3" t="s">
        <v>1540</v>
      </c>
      <c r="EQ31" s="1" t="s">
        <v>20</v>
      </c>
      <c r="ER31" s="1" t="s">
        <v>41</v>
      </c>
      <c r="ES31" s="1" t="s">
        <v>1585</v>
      </c>
      <c r="ET31" s="1">
        <v>1</v>
      </c>
    </row>
    <row r="32" spans="1:150" x14ac:dyDescent="0.25">
      <c r="A32" s="5">
        <v>30</v>
      </c>
      <c r="B32" s="28">
        <v>55</v>
      </c>
      <c r="C32" s="28">
        <v>2</v>
      </c>
      <c r="D32" s="1" t="s">
        <v>1</v>
      </c>
      <c r="F32" s="28">
        <v>4</v>
      </c>
      <c r="G32" s="28">
        <v>4</v>
      </c>
      <c r="H32" s="1" t="s">
        <v>30</v>
      </c>
      <c r="I32" s="1">
        <v>1</v>
      </c>
      <c r="J32" s="1" t="s">
        <v>49</v>
      </c>
      <c r="K32" s="1" t="s">
        <v>89</v>
      </c>
      <c r="L32" s="1" t="s">
        <v>114</v>
      </c>
      <c r="M32" s="1">
        <v>1982</v>
      </c>
      <c r="N32" s="1" t="s">
        <v>124</v>
      </c>
      <c r="O32" s="1" t="s">
        <v>124</v>
      </c>
      <c r="P32" s="1" t="s">
        <v>143</v>
      </c>
      <c r="Q32" s="1" t="s">
        <v>171</v>
      </c>
      <c r="R32" s="1" t="s">
        <v>192</v>
      </c>
      <c r="T32" s="3" t="s">
        <v>195</v>
      </c>
      <c r="U32" s="1" t="s">
        <v>213</v>
      </c>
      <c r="V32" s="1" t="s">
        <v>14</v>
      </c>
      <c r="W32" s="1" t="s">
        <v>258</v>
      </c>
      <c r="Y32" s="3" t="s">
        <v>267</v>
      </c>
      <c r="Z32" s="1">
        <v>2</v>
      </c>
      <c r="AA32" s="1" t="s">
        <v>292</v>
      </c>
      <c r="AB32" s="1">
        <v>3</v>
      </c>
      <c r="AC32" s="1" t="s">
        <v>328</v>
      </c>
      <c r="AD32" s="1" t="s">
        <v>20</v>
      </c>
      <c r="AF32" s="1">
        <v>2001</v>
      </c>
      <c r="AG32" s="1" t="s">
        <v>20</v>
      </c>
      <c r="AH32" s="1" t="s">
        <v>41</v>
      </c>
      <c r="AI32" s="1" t="s">
        <v>341</v>
      </c>
      <c r="AJ32" s="1">
        <v>2005</v>
      </c>
      <c r="AL32" s="14">
        <v>1</v>
      </c>
      <c r="AM32" s="1" t="s">
        <v>453</v>
      </c>
      <c r="AN32" s="1" t="s">
        <v>468</v>
      </c>
      <c r="AO32" s="1">
        <v>4</v>
      </c>
      <c r="AP32" s="1" t="s">
        <v>505</v>
      </c>
      <c r="AQ32" s="1" t="s">
        <v>513</v>
      </c>
      <c r="AR32" s="13">
        <v>1</v>
      </c>
      <c r="AS32" s="1" t="s">
        <v>531</v>
      </c>
      <c r="AT32" s="1" t="s">
        <v>548</v>
      </c>
      <c r="AU32" s="1" t="s">
        <v>585</v>
      </c>
      <c r="AV32" s="1" t="s">
        <v>41</v>
      </c>
      <c r="AW32" s="13">
        <v>1</v>
      </c>
      <c r="AX32" s="1" t="s">
        <v>630</v>
      </c>
      <c r="AY32" s="1" t="s">
        <v>647</v>
      </c>
      <c r="AZ32" s="1" t="s">
        <v>20</v>
      </c>
      <c r="BA32" s="1" t="s">
        <v>41</v>
      </c>
      <c r="BB32" s="1" t="s">
        <v>41</v>
      </c>
      <c r="BC32" s="1" t="s">
        <v>41</v>
      </c>
      <c r="BD32" s="1" t="s">
        <v>41</v>
      </c>
      <c r="BE32" s="1" t="s">
        <v>41</v>
      </c>
      <c r="BF32" s="1" t="s">
        <v>696</v>
      </c>
      <c r="BG32" s="1" t="s">
        <v>730</v>
      </c>
      <c r="BH32" s="1" t="s">
        <v>754</v>
      </c>
      <c r="BI32" s="1" t="s">
        <v>14</v>
      </c>
      <c r="BJ32" s="1" t="s">
        <v>771</v>
      </c>
      <c r="BK32" s="1">
        <v>2</v>
      </c>
      <c r="BL32" s="1" t="s">
        <v>803</v>
      </c>
      <c r="BM32" s="1" t="s">
        <v>833</v>
      </c>
      <c r="BN32" s="14">
        <v>1</v>
      </c>
      <c r="BP32" s="1" t="s">
        <v>14</v>
      </c>
      <c r="BQ32" s="1" t="s">
        <v>873</v>
      </c>
      <c r="BR32" s="14">
        <v>1</v>
      </c>
      <c r="BS32" s="1" t="s">
        <v>892</v>
      </c>
      <c r="BT32" s="1">
        <v>1.5</v>
      </c>
      <c r="BV32" s="1">
        <v>1</v>
      </c>
      <c r="BX32" s="1">
        <f>12*1</f>
        <v>12</v>
      </c>
      <c r="BY32" s="1" t="s">
        <v>934</v>
      </c>
      <c r="BZ32" s="1" t="s">
        <v>748</v>
      </c>
      <c r="CA32" s="1" t="s">
        <v>984</v>
      </c>
      <c r="CB32" s="1" t="s">
        <v>143</v>
      </c>
      <c r="CC32" s="1" t="s">
        <v>20</v>
      </c>
      <c r="CD32" s="1" t="s">
        <v>1027</v>
      </c>
      <c r="CE32" s="1" t="s">
        <v>1046</v>
      </c>
      <c r="CF32" s="1" t="s">
        <v>1060</v>
      </c>
      <c r="CG32" s="1" t="s">
        <v>41</v>
      </c>
      <c r="CH32" s="1" t="s">
        <v>41</v>
      </c>
      <c r="CI32" s="1" t="s">
        <v>1079</v>
      </c>
      <c r="CJ32" s="1" t="s">
        <v>1101</v>
      </c>
      <c r="CK32" s="1" t="s">
        <v>14</v>
      </c>
      <c r="CL32" s="1" t="s">
        <v>1135</v>
      </c>
      <c r="CM32" s="1" t="s">
        <v>1153</v>
      </c>
      <c r="CN32" s="1" t="s">
        <v>20</v>
      </c>
      <c r="CO32" s="1" t="s">
        <v>20</v>
      </c>
      <c r="CP32" s="1" t="s">
        <v>1207</v>
      </c>
      <c r="CR32" s="3" t="s">
        <v>1214</v>
      </c>
      <c r="CS32" s="1" t="s">
        <v>201</v>
      </c>
      <c r="CT32" s="1">
        <v>3.5</v>
      </c>
      <c r="CU32" s="1" t="s">
        <v>41</v>
      </c>
      <c r="CW32" s="1" t="s">
        <v>1267</v>
      </c>
      <c r="CX32" s="1" t="s">
        <v>14</v>
      </c>
      <c r="CY32" s="1">
        <v>2.5</v>
      </c>
      <c r="CZ32" s="1" t="s">
        <v>1284</v>
      </c>
      <c r="DA32" s="1" t="s">
        <v>1289</v>
      </c>
      <c r="DB32" s="1" t="s">
        <v>14</v>
      </c>
      <c r="DC32" s="1" t="s">
        <v>41</v>
      </c>
      <c r="DD32" s="1" t="s">
        <v>41</v>
      </c>
      <c r="DE32" s="1" t="s">
        <v>14</v>
      </c>
      <c r="DF32" s="1" t="s">
        <v>1330</v>
      </c>
      <c r="DG32" s="1">
        <v>1</v>
      </c>
      <c r="DH32" s="6" t="s">
        <v>41</v>
      </c>
      <c r="DI32" s="1">
        <v>0.45</v>
      </c>
      <c r="DJ32" s="1">
        <v>0.45</v>
      </c>
      <c r="DK32" s="1">
        <v>0.5</v>
      </c>
      <c r="DL32" s="1">
        <v>0.1</v>
      </c>
      <c r="DM32" s="1">
        <v>0.15</v>
      </c>
      <c r="DN32" s="1" t="s">
        <v>1353</v>
      </c>
      <c r="DO32" s="1" t="s">
        <v>1389</v>
      </c>
      <c r="DP32" s="1" t="s">
        <v>20</v>
      </c>
      <c r="DQ32" s="1" t="s">
        <v>41</v>
      </c>
      <c r="DR32" s="1" t="s">
        <v>41</v>
      </c>
      <c r="DS32" s="1" t="s">
        <v>41</v>
      </c>
      <c r="DT32" s="1" t="s">
        <v>1432</v>
      </c>
      <c r="DU32" s="1" t="s">
        <v>41</v>
      </c>
      <c r="DV32" s="1" t="s">
        <v>1297</v>
      </c>
      <c r="DW32" s="1" t="s">
        <v>1443</v>
      </c>
      <c r="DX32" s="1" t="s">
        <v>1459</v>
      </c>
      <c r="DY32" s="1" t="s">
        <v>1465</v>
      </c>
      <c r="DZ32" s="1" t="s">
        <v>1467</v>
      </c>
      <c r="EA32" s="1" t="s">
        <v>1443</v>
      </c>
      <c r="ED32" s="3" t="s">
        <v>1504</v>
      </c>
      <c r="EE32" s="1" t="s">
        <v>41</v>
      </c>
      <c r="EF32" s="1">
        <v>2</v>
      </c>
      <c r="EG32" s="1">
        <v>2</v>
      </c>
      <c r="EH32" s="1" t="s">
        <v>41</v>
      </c>
      <c r="EI32" s="1" t="s">
        <v>41</v>
      </c>
      <c r="EJ32" s="1" t="s">
        <v>41</v>
      </c>
      <c r="EK32" s="1" t="s">
        <v>41</v>
      </c>
      <c r="EL32" s="1" t="s">
        <v>41</v>
      </c>
      <c r="EM32" s="1" t="s">
        <v>41</v>
      </c>
      <c r="EN32" s="1" t="s">
        <v>41</v>
      </c>
      <c r="EP32" s="3" t="s">
        <v>1540</v>
      </c>
      <c r="EQ32" s="1" t="s">
        <v>41</v>
      </c>
      <c r="ER32" s="1" t="s">
        <v>20</v>
      </c>
      <c r="ES32" s="1" t="s">
        <v>1586</v>
      </c>
      <c r="ET32" s="1">
        <v>1</v>
      </c>
    </row>
    <row r="33" spans="1:150" x14ac:dyDescent="0.25">
      <c r="A33" s="6">
        <v>31</v>
      </c>
      <c r="B33" s="28">
        <v>49</v>
      </c>
      <c r="C33" s="28">
        <v>4</v>
      </c>
      <c r="D33" s="1" t="s">
        <v>1</v>
      </c>
      <c r="F33" s="28">
        <v>4</v>
      </c>
      <c r="G33" s="28">
        <v>4</v>
      </c>
      <c r="H33" s="1" t="s">
        <v>31</v>
      </c>
      <c r="I33" s="1">
        <v>3</v>
      </c>
      <c r="J33" s="1" t="s">
        <v>20</v>
      </c>
      <c r="K33" s="1" t="s">
        <v>90</v>
      </c>
      <c r="L33" s="1" t="s">
        <v>115</v>
      </c>
      <c r="M33" s="1">
        <v>2000</v>
      </c>
      <c r="N33" s="1" t="s">
        <v>124</v>
      </c>
      <c r="O33" s="1" t="s">
        <v>124</v>
      </c>
      <c r="P33" s="1" t="s">
        <v>143</v>
      </c>
      <c r="Q33" s="1" t="s">
        <v>172</v>
      </c>
      <c r="R33" s="1" t="s">
        <v>180</v>
      </c>
      <c r="T33" s="3" t="s">
        <v>195</v>
      </c>
      <c r="U33" s="1" t="s">
        <v>201</v>
      </c>
      <c r="V33" s="1" t="s">
        <v>227</v>
      </c>
      <c r="W33" s="1" t="s">
        <v>259</v>
      </c>
      <c r="Y33" s="3" t="s">
        <v>267</v>
      </c>
      <c r="Z33" s="1">
        <v>0.6</v>
      </c>
      <c r="AA33" s="1" t="s">
        <v>293</v>
      </c>
      <c r="AB33" s="1">
        <v>3</v>
      </c>
      <c r="AC33" s="1" t="s">
        <v>329</v>
      </c>
      <c r="AD33" s="1" t="s">
        <v>20</v>
      </c>
      <c r="AF33" s="1">
        <v>2004</v>
      </c>
      <c r="AG33" s="1" t="s">
        <v>20</v>
      </c>
      <c r="AH33" s="1" t="s">
        <v>41</v>
      </c>
      <c r="AI33" s="1" t="s">
        <v>418</v>
      </c>
      <c r="AJ33" s="1">
        <v>2004</v>
      </c>
      <c r="AL33" s="1" t="s">
        <v>20</v>
      </c>
      <c r="AM33" s="1" t="s">
        <v>41</v>
      </c>
      <c r="AN33" s="1" t="s">
        <v>469</v>
      </c>
      <c r="AO33" s="1">
        <v>2</v>
      </c>
      <c r="AP33" s="1" t="s">
        <v>506</v>
      </c>
      <c r="AQ33" s="1" t="s">
        <v>513</v>
      </c>
      <c r="AR33" s="13">
        <v>1</v>
      </c>
      <c r="AS33" s="1" t="s">
        <v>520</v>
      </c>
      <c r="AT33" s="1" t="s">
        <v>552</v>
      </c>
      <c r="AU33" s="1" t="s">
        <v>586</v>
      </c>
      <c r="AV33" s="1" t="s">
        <v>603</v>
      </c>
      <c r="AW33" s="13">
        <v>1</v>
      </c>
      <c r="AX33" s="1" t="s">
        <v>341</v>
      </c>
      <c r="AY33" s="1" t="s">
        <v>20</v>
      </c>
      <c r="AZ33" s="1" t="s">
        <v>20</v>
      </c>
      <c r="BA33" s="1" t="s">
        <v>41</v>
      </c>
      <c r="BB33" s="1" t="s">
        <v>41</v>
      </c>
      <c r="BC33" s="1" t="s">
        <v>41</v>
      </c>
      <c r="BD33" s="1" t="s">
        <v>41</v>
      </c>
      <c r="BE33" s="1" t="s">
        <v>41</v>
      </c>
      <c r="BF33" s="1" t="s">
        <v>20</v>
      </c>
      <c r="BG33" s="1" t="s">
        <v>731</v>
      </c>
      <c r="BH33" s="1" t="s">
        <v>603</v>
      </c>
      <c r="BI33" s="1" t="s">
        <v>766</v>
      </c>
      <c r="BJ33" s="1" t="s">
        <v>771</v>
      </c>
      <c r="BK33" s="1">
        <v>4</v>
      </c>
      <c r="BL33" s="1" t="s">
        <v>804</v>
      </c>
      <c r="BM33" s="1" t="s">
        <v>834</v>
      </c>
      <c r="BN33" s="14">
        <v>1</v>
      </c>
      <c r="BO33" s="1" t="s">
        <v>341</v>
      </c>
      <c r="BP33" s="1" t="s">
        <v>20</v>
      </c>
      <c r="BQ33" s="1" t="s">
        <v>144</v>
      </c>
      <c r="BR33" s="14">
        <v>1</v>
      </c>
      <c r="BS33" s="1" t="s">
        <v>892</v>
      </c>
      <c r="BT33" s="1">
        <f>1.2*(1/0.6)*2</f>
        <v>4</v>
      </c>
      <c r="BU33" s="1">
        <v>6</v>
      </c>
      <c r="BV33" s="21">
        <f>0.68*(1/0.6)*2</f>
        <v>2.2666666666666671</v>
      </c>
      <c r="BW33" s="1">
        <v>6</v>
      </c>
      <c r="BX33" s="1">
        <f>0.82*(1/0.6)*2*12</f>
        <v>32.799999999999997</v>
      </c>
      <c r="BY33" s="1" t="s">
        <v>935</v>
      </c>
      <c r="BZ33" s="1" t="s">
        <v>955</v>
      </c>
      <c r="CA33" s="1" t="s">
        <v>985</v>
      </c>
      <c r="CB33" s="1" t="s">
        <v>20</v>
      </c>
      <c r="CC33" s="1" t="s">
        <v>1000</v>
      </c>
      <c r="CD33" s="1" t="s">
        <v>1028</v>
      </c>
      <c r="CE33" s="1" t="s">
        <v>1047</v>
      </c>
      <c r="CF33" s="1" t="s">
        <v>1066</v>
      </c>
      <c r="CG33" s="1" t="s">
        <v>41</v>
      </c>
      <c r="CH33" s="1" t="s">
        <v>41</v>
      </c>
      <c r="CI33" s="1" t="s">
        <v>1082</v>
      </c>
      <c r="CJ33" s="1" t="s">
        <v>143</v>
      </c>
      <c r="CK33" s="1" t="s">
        <v>14</v>
      </c>
      <c r="CL33" s="1" t="s">
        <v>14</v>
      </c>
      <c r="CM33" s="1" t="s">
        <v>1154</v>
      </c>
      <c r="CN33" s="1" t="s">
        <v>1165</v>
      </c>
      <c r="CO33" s="1" t="s">
        <v>20</v>
      </c>
      <c r="CP33" s="1" t="s">
        <v>1208</v>
      </c>
      <c r="CR33" s="3" t="s">
        <v>1214</v>
      </c>
      <c r="CS33" s="1" t="s">
        <v>201</v>
      </c>
      <c r="CT33" s="1">
        <v>1.8</v>
      </c>
      <c r="CW33" s="1" t="s">
        <v>14</v>
      </c>
      <c r="CX33" s="1" t="s">
        <v>14</v>
      </c>
      <c r="CY33" s="4">
        <v>1.8</v>
      </c>
      <c r="CZ33" s="1" t="s">
        <v>41</v>
      </c>
      <c r="DA33" s="1" t="s">
        <v>1289</v>
      </c>
      <c r="DB33" s="1" t="s">
        <v>14</v>
      </c>
      <c r="DC33" s="1" t="s">
        <v>41</v>
      </c>
      <c r="DD33" s="1" t="s">
        <v>41</v>
      </c>
      <c r="DE33" s="1" t="s">
        <v>1316</v>
      </c>
      <c r="DF33" s="1" t="s">
        <v>20</v>
      </c>
      <c r="DG33" s="1" t="s">
        <v>41</v>
      </c>
      <c r="DH33" s="1" t="s">
        <v>41</v>
      </c>
      <c r="DI33" s="1">
        <v>0</v>
      </c>
      <c r="DJ33" s="1">
        <v>0.1125</v>
      </c>
      <c r="DK33" s="1" t="s">
        <v>41</v>
      </c>
      <c r="DL33" s="1">
        <v>0.1</v>
      </c>
      <c r="DM33" s="1">
        <v>0.15</v>
      </c>
      <c r="DN33" s="1" t="s">
        <v>1354</v>
      </c>
      <c r="DO33" s="1" t="s">
        <v>1390</v>
      </c>
      <c r="DP33" s="1" t="s">
        <v>1406</v>
      </c>
      <c r="DQ33" s="1" t="s">
        <v>41</v>
      </c>
      <c r="DR33" s="1" t="s">
        <v>41</v>
      </c>
      <c r="DS33" s="1" t="s">
        <v>41</v>
      </c>
      <c r="DT33" s="1" t="s">
        <v>1433</v>
      </c>
      <c r="DV33" s="1" t="s">
        <v>1297</v>
      </c>
      <c r="DW33" s="1" t="s">
        <v>1444</v>
      </c>
      <c r="DX33" s="1" t="s">
        <v>1460</v>
      </c>
      <c r="DY33" s="1" t="s">
        <v>41</v>
      </c>
      <c r="DZ33" s="1" t="s">
        <v>41</v>
      </c>
      <c r="EA33" s="1" t="s">
        <v>41</v>
      </c>
      <c r="EB33" s="1" t="s">
        <v>41</v>
      </c>
      <c r="ED33" s="3" t="s">
        <v>1504</v>
      </c>
      <c r="EE33" s="1" t="s">
        <v>41</v>
      </c>
      <c r="EF33" s="1">
        <v>3</v>
      </c>
      <c r="EG33" s="1">
        <v>1</v>
      </c>
      <c r="EH33" s="1" t="s">
        <v>41</v>
      </c>
      <c r="EI33" s="1" t="s">
        <v>41</v>
      </c>
      <c r="EJ33" s="1" t="s">
        <v>41</v>
      </c>
      <c r="EK33" s="1" t="s">
        <v>41</v>
      </c>
      <c r="EL33" s="1" t="s">
        <v>41</v>
      </c>
      <c r="EM33" s="1" t="s">
        <v>41</v>
      </c>
      <c r="EN33" s="1" t="s">
        <v>41</v>
      </c>
      <c r="EP33" s="3" t="s">
        <v>1540</v>
      </c>
      <c r="EQ33" s="1" t="s">
        <v>41</v>
      </c>
      <c r="ER33" s="1" t="s">
        <v>20</v>
      </c>
      <c r="ES33" s="1" t="s">
        <v>1587</v>
      </c>
      <c r="ET33" s="1">
        <v>1</v>
      </c>
    </row>
    <row r="34" spans="1:150" x14ac:dyDescent="0.25">
      <c r="A34" s="5">
        <v>32</v>
      </c>
      <c r="B34" s="28">
        <v>54</v>
      </c>
      <c r="C34" s="28">
        <v>1</v>
      </c>
      <c r="D34" s="1" t="s">
        <v>5</v>
      </c>
      <c r="F34" s="28">
        <v>4</v>
      </c>
      <c r="G34" s="28">
        <v>2</v>
      </c>
      <c r="H34" s="1" t="s">
        <v>32</v>
      </c>
      <c r="I34" s="1">
        <v>1</v>
      </c>
      <c r="J34" s="1" t="s">
        <v>46</v>
      </c>
      <c r="K34" s="1" t="s">
        <v>91</v>
      </c>
      <c r="L34" s="1" t="s">
        <v>102</v>
      </c>
      <c r="M34" s="1">
        <v>1986</v>
      </c>
      <c r="N34" s="1" t="s">
        <v>131</v>
      </c>
      <c r="O34" s="1" t="s">
        <v>131</v>
      </c>
      <c r="P34" s="1" t="s">
        <v>143</v>
      </c>
      <c r="Q34" s="1" t="s">
        <v>173</v>
      </c>
      <c r="R34" s="1" t="s">
        <v>193</v>
      </c>
      <c r="T34" s="3" t="s">
        <v>195</v>
      </c>
      <c r="U34" s="1" t="s">
        <v>214</v>
      </c>
      <c r="V34" s="1" t="s">
        <v>20</v>
      </c>
      <c r="W34" s="1" t="s">
        <v>260</v>
      </c>
      <c r="Y34" s="3" t="s">
        <v>267</v>
      </c>
      <c r="Z34" s="1">
        <v>4</v>
      </c>
      <c r="AA34" s="1" t="s">
        <v>294</v>
      </c>
      <c r="AB34" s="1">
        <v>5</v>
      </c>
      <c r="AC34" s="1" t="s">
        <v>330</v>
      </c>
      <c r="AD34" s="1" t="s">
        <v>20</v>
      </c>
      <c r="AF34" s="1" t="s">
        <v>367</v>
      </c>
      <c r="AG34" s="1" t="s">
        <v>20</v>
      </c>
      <c r="AH34" s="1" t="s">
        <v>41</v>
      </c>
      <c r="AI34" s="1" t="s">
        <v>419</v>
      </c>
      <c r="AJ34" s="1">
        <v>2004</v>
      </c>
      <c r="AL34" s="1" t="s">
        <v>20</v>
      </c>
      <c r="AM34" s="1" t="s">
        <v>41</v>
      </c>
      <c r="AO34" s="1">
        <v>3</v>
      </c>
      <c r="AP34" s="1" t="s">
        <v>507</v>
      </c>
      <c r="AQ34" s="1" t="s">
        <v>513</v>
      </c>
      <c r="AR34" s="13">
        <v>0</v>
      </c>
      <c r="AS34" s="1" t="s">
        <v>520</v>
      </c>
      <c r="AT34" s="1" t="s">
        <v>553</v>
      </c>
      <c r="AU34" s="1" t="s">
        <v>587</v>
      </c>
      <c r="AV34" s="1" t="s">
        <v>605</v>
      </c>
      <c r="AW34" s="13">
        <v>1</v>
      </c>
      <c r="AX34" s="1" t="s">
        <v>631</v>
      </c>
      <c r="AY34" s="1" t="s">
        <v>20</v>
      </c>
      <c r="AZ34" s="1" t="s">
        <v>20</v>
      </c>
      <c r="BA34" s="1" t="s">
        <v>41</v>
      </c>
      <c r="BB34" s="1" t="s">
        <v>41</v>
      </c>
      <c r="BC34" s="1" t="s">
        <v>41</v>
      </c>
      <c r="BD34" s="1" t="s">
        <v>41</v>
      </c>
      <c r="BE34" s="1" t="s">
        <v>41</v>
      </c>
      <c r="BF34" s="1" t="s">
        <v>697</v>
      </c>
      <c r="BG34" s="1" t="s">
        <v>732</v>
      </c>
      <c r="BH34" s="1" t="s">
        <v>599</v>
      </c>
      <c r="BI34" s="1" t="s">
        <v>762</v>
      </c>
      <c r="BJ34" s="1" t="s">
        <v>771</v>
      </c>
      <c r="BK34" s="1">
        <v>3</v>
      </c>
      <c r="BL34" s="1" t="s">
        <v>805</v>
      </c>
      <c r="BM34" s="1" t="s">
        <v>835</v>
      </c>
      <c r="BN34" s="14">
        <v>1</v>
      </c>
      <c r="BO34" s="1" t="s">
        <v>41</v>
      </c>
      <c r="BP34" s="1" t="s">
        <v>20</v>
      </c>
      <c r="BQ34" s="1" t="s">
        <v>885</v>
      </c>
      <c r="BR34" s="1">
        <v>0</v>
      </c>
      <c r="BS34" s="1" t="s">
        <v>892</v>
      </c>
      <c r="BT34" s="23">
        <f>(1/(85/125))*3</f>
        <v>4.4117647058823524</v>
      </c>
      <c r="BU34" s="1">
        <v>6</v>
      </c>
      <c r="BV34" s="21">
        <f>(1/(85/125))*1.4</f>
        <v>2.0588235294117645</v>
      </c>
      <c r="BW34" s="1">
        <v>6</v>
      </c>
      <c r="BX34" s="24">
        <f>BT34*BU34+BV34*BW34+(12-BU34-BW34)*(BT34+BV34)/2</f>
        <v>38.823529411764703</v>
      </c>
      <c r="BY34" s="1" t="s">
        <v>936</v>
      </c>
      <c r="BZ34" s="1" t="s">
        <v>956</v>
      </c>
      <c r="CA34" s="1" t="s">
        <v>985</v>
      </c>
      <c r="CB34" s="1" t="s">
        <v>20</v>
      </c>
      <c r="CC34" s="1" t="s">
        <v>20</v>
      </c>
      <c r="CD34" s="1" t="s">
        <v>1029</v>
      </c>
      <c r="CE34" s="1" t="s">
        <v>341</v>
      </c>
      <c r="CF34" s="1" t="s">
        <v>1052</v>
      </c>
      <c r="CG34" s="1" t="s">
        <v>41</v>
      </c>
      <c r="CH34" s="1" t="s">
        <v>41</v>
      </c>
      <c r="CI34" s="1" t="s">
        <v>1084</v>
      </c>
      <c r="CJ34" s="1" t="s">
        <v>1103</v>
      </c>
      <c r="CK34" s="1" t="s">
        <v>14</v>
      </c>
      <c r="CL34" s="1" t="s">
        <v>14</v>
      </c>
      <c r="CM34" s="1" t="s">
        <v>1155</v>
      </c>
      <c r="CN34" s="1" t="s">
        <v>20</v>
      </c>
      <c r="CO34" s="1" t="s">
        <v>20</v>
      </c>
      <c r="CP34" s="1" t="s">
        <v>1209</v>
      </c>
      <c r="CR34" s="3" t="s">
        <v>1214</v>
      </c>
      <c r="CS34" s="1" t="s">
        <v>201</v>
      </c>
      <c r="CT34" s="1">
        <v>2.5</v>
      </c>
      <c r="CU34" s="1" t="s">
        <v>1247</v>
      </c>
      <c r="CW34" s="1" t="s">
        <v>14</v>
      </c>
      <c r="CX34" s="1" t="s">
        <v>14</v>
      </c>
      <c r="CY34" s="1">
        <v>2.5</v>
      </c>
      <c r="CZ34" s="1" t="s">
        <v>1247</v>
      </c>
      <c r="DA34" s="1" t="s">
        <v>1289</v>
      </c>
      <c r="DB34" s="1" t="s">
        <v>20</v>
      </c>
      <c r="DC34" s="1" t="s">
        <v>41</v>
      </c>
      <c r="DD34" s="1" t="s">
        <v>41</v>
      </c>
      <c r="DE34" s="1" t="s">
        <v>1317</v>
      </c>
      <c r="DF34" s="1" t="s">
        <v>1331</v>
      </c>
      <c r="DG34" s="1">
        <v>1</v>
      </c>
      <c r="DH34" s="6" t="s">
        <v>41</v>
      </c>
      <c r="DI34" s="1">
        <v>0.45</v>
      </c>
      <c r="DJ34" s="1">
        <v>0.33750000000000002</v>
      </c>
      <c r="DK34" s="1">
        <v>1.2</v>
      </c>
      <c r="DL34" s="1">
        <v>0.1</v>
      </c>
      <c r="DM34" s="1">
        <v>0</v>
      </c>
      <c r="DN34" s="1" t="s">
        <v>14</v>
      </c>
      <c r="DO34" s="1" t="s">
        <v>1391</v>
      </c>
      <c r="DP34" s="1" t="s">
        <v>20</v>
      </c>
      <c r="DQ34" s="1" t="s">
        <v>41</v>
      </c>
      <c r="DR34" s="1" t="s">
        <v>41</v>
      </c>
      <c r="DS34" s="1" t="s">
        <v>41</v>
      </c>
      <c r="DT34" s="1" t="s">
        <v>1434</v>
      </c>
      <c r="DU34" s="1" t="s">
        <v>14</v>
      </c>
      <c r="DV34" s="1" t="s">
        <v>1439</v>
      </c>
      <c r="DW34" s="1" t="s">
        <v>201</v>
      </c>
      <c r="DX34" s="1" t="s">
        <v>20</v>
      </c>
      <c r="DY34" s="1" t="s">
        <v>41</v>
      </c>
      <c r="DZ34" s="1" t="s">
        <v>41</v>
      </c>
      <c r="EA34" s="1" t="s">
        <v>41</v>
      </c>
      <c r="EB34" s="1" t="s">
        <v>1497</v>
      </c>
      <c r="ED34" s="3" t="s">
        <v>1504</v>
      </c>
      <c r="EE34" s="1" t="s">
        <v>41</v>
      </c>
      <c r="EF34" s="1">
        <v>1</v>
      </c>
      <c r="EG34" s="1">
        <v>3</v>
      </c>
      <c r="EH34" s="1" t="s">
        <v>41</v>
      </c>
      <c r="EI34" s="1" t="s">
        <v>41</v>
      </c>
      <c r="EJ34" s="1" t="s">
        <v>41</v>
      </c>
      <c r="EK34" s="1" t="s">
        <v>41</v>
      </c>
      <c r="EL34" s="1" t="s">
        <v>41</v>
      </c>
      <c r="EM34" s="1" t="s">
        <v>41</v>
      </c>
      <c r="EN34" s="1" t="s">
        <v>41</v>
      </c>
      <c r="EP34" s="3" t="s">
        <v>1540</v>
      </c>
      <c r="EQ34" s="1" t="s">
        <v>41</v>
      </c>
      <c r="ER34" s="1" t="s">
        <v>20</v>
      </c>
      <c r="ES34" s="1" t="s">
        <v>1588</v>
      </c>
      <c r="ET34" s="1">
        <v>2</v>
      </c>
    </row>
    <row r="35" spans="1:150" x14ac:dyDescent="0.25">
      <c r="A35" s="5">
        <v>33</v>
      </c>
      <c r="B35" s="28">
        <v>50</v>
      </c>
      <c r="C35" s="28">
        <v>2</v>
      </c>
      <c r="D35" s="1" t="s">
        <v>4</v>
      </c>
      <c r="F35" s="28">
        <v>3</v>
      </c>
      <c r="G35" s="28">
        <v>1</v>
      </c>
      <c r="H35" s="1" t="s">
        <v>14</v>
      </c>
      <c r="I35" s="1">
        <v>1</v>
      </c>
      <c r="J35" s="1" t="s">
        <v>49</v>
      </c>
      <c r="K35" s="1" t="s">
        <v>92</v>
      </c>
      <c r="L35" s="1" t="s">
        <v>102</v>
      </c>
      <c r="M35" s="1">
        <v>1980</v>
      </c>
      <c r="N35" s="1" t="s">
        <v>132</v>
      </c>
      <c r="O35" s="1" t="s">
        <v>132</v>
      </c>
      <c r="P35" s="1" t="s">
        <v>143</v>
      </c>
      <c r="Q35" s="1" t="s">
        <v>170</v>
      </c>
      <c r="R35" s="1" t="s">
        <v>179</v>
      </c>
      <c r="T35" s="3" t="s">
        <v>195</v>
      </c>
      <c r="U35" s="1" t="s">
        <v>215</v>
      </c>
      <c r="V35" s="14">
        <v>1</v>
      </c>
      <c r="W35" s="1" t="s">
        <v>261</v>
      </c>
      <c r="Y35" s="3" t="s">
        <v>267</v>
      </c>
      <c r="Z35" s="1">
        <v>2</v>
      </c>
      <c r="AA35" s="1" t="s">
        <v>278</v>
      </c>
      <c r="AB35" s="1">
        <v>5</v>
      </c>
      <c r="AC35" s="1" t="s">
        <v>331</v>
      </c>
      <c r="AD35" s="1" t="s">
        <v>20</v>
      </c>
      <c r="AF35" s="1" t="s">
        <v>368</v>
      </c>
      <c r="AG35" s="1" t="s">
        <v>381</v>
      </c>
      <c r="AH35" s="1" t="s">
        <v>41</v>
      </c>
      <c r="AI35" s="1" t="s">
        <v>420</v>
      </c>
      <c r="AJ35" s="1">
        <v>1996</v>
      </c>
      <c r="AL35" s="1" t="s">
        <v>20</v>
      </c>
      <c r="AM35" s="1" t="s">
        <v>41</v>
      </c>
      <c r="AN35" s="1" t="s">
        <v>470</v>
      </c>
      <c r="AO35" s="1">
        <v>2</v>
      </c>
      <c r="AP35" s="1" t="s">
        <v>495</v>
      </c>
      <c r="AQ35" s="1" t="s">
        <v>513</v>
      </c>
      <c r="AR35" s="13">
        <v>0</v>
      </c>
      <c r="AS35" s="1" t="s">
        <v>520</v>
      </c>
      <c r="AT35" s="1" t="s">
        <v>548</v>
      </c>
      <c r="AU35" s="1" t="s">
        <v>588</v>
      </c>
      <c r="AV35" s="1" t="s">
        <v>606</v>
      </c>
      <c r="AW35" s="13">
        <v>0</v>
      </c>
      <c r="AX35" s="1" t="s">
        <v>632</v>
      </c>
      <c r="AY35" s="1" t="s">
        <v>648</v>
      </c>
      <c r="AZ35" s="1" t="s">
        <v>20</v>
      </c>
      <c r="BA35" s="1" t="s">
        <v>41</v>
      </c>
      <c r="BB35" s="1" t="s">
        <v>41</v>
      </c>
      <c r="BC35" s="1" t="s">
        <v>41</v>
      </c>
      <c r="BD35" s="1" t="s">
        <v>41</v>
      </c>
      <c r="BE35" s="1" t="s">
        <v>41</v>
      </c>
      <c r="BF35" s="1" t="s">
        <v>698</v>
      </c>
      <c r="BG35" s="1" t="s">
        <v>733</v>
      </c>
      <c r="BH35" s="1" t="s">
        <v>755</v>
      </c>
      <c r="BI35" s="1" t="s">
        <v>762</v>
      </c>
      <c r="BJ35" s="1" t="s">
        <v>771</v>
      </c>
      <c r="BK35" s="1">
        <v>2.5</v>
      </c>
      <c r="BL35" s="1" t="s">
        <v>806</v>
      </c>
      <c r="BM35" s="1" t="s">
        <v>836</v>
      </c>
      <c r="BN35" s="1">
        <v>0</v>
      </c>
      <c r="BO35" s="1" t="s">
        <v>851</v>
      </c>
      <c r="BP35" s="1" t="s">
        <v>20</v>
      </c>
      <c r="BQ35" s="1" t="s">
        <v>886</v>
      </c>
      <c r="BR35" s="1">
        <v>0</v>
      </c>
      <c r="BS35" s="1" t="s">
        <v>892</v>
      </c>
      <c r="BT35" s="1">
        <v>1.6</v>
      </c>
      <c r="BU35" s="1">
        <v>3</v>
      </c>
      <c r="BV35" s="1">
        <v>0.5</v>
      </c>
      <c r="BW35" s="1">
        <v>6</v>
      </c>
      <c r="BX35" s="24">
        <f>BT35*BU35+BV35*BW35+(12-BU35-BW35)*(BT35+BV35)/2</f>
        <v>10.950000000000001</v>
      </c>
      <c r="BY35" s="1" t="s">
        <v>937</v>
      </c>
      <c r="BZ35" s="1" t="s">
        <v>956</v>
      </c>
      <c r="CA35" s="1" t="s">
        <v>986</v>
      </c>
      <c r="CB35" s="1" t="s">
        <v>20</v>
      </c>
      <c r="CC35" s="1" t="s">
        <v>20</v>
      </c>
      <c r="CD35" s="1" t="s">
        <v>1030</v>
      </c>
      <c r="CE35" s="1" t="s">
        <v>1047</v>
      </c>
      <c r="CF35" s="1" t="s">
        <v>1052</v>
      </c>
      <c r="CG35" s="1" t="s">
        <v>41</v>
      </c>
      <c r="CH35" s="1" t="s">
        <v>41</v>
      </c>
      <c r="CI35" s="1" t="s">
        <v>1083</v>
      </c>
      <c r="CJ35" s="1" t="s">
        <v>1104</v>
      </c>
      <c r="CK35" s="1" t="s">
        <v>1126</v>
      </c>
      <c r="CL35" s="1" t="s">
        <v>14</v>
      </c>
      <c r="CM35" s="1" t="s">
        <v>14</v>
      </c>
      <c r="CN35" s="1" t="s">
        <v>20</v>
      </c>
      <c r="CO35" s="1" t="s">
        <v>382</v>
      </c>
      <c r="CP35" s="1" t="s">
        <v>1210</v>
      </c>
      <c r="CR35" s="3" t="s">
        <v>1214</v>
      </c>
      <c r="CS35" s="1" t="s">
        <v>201</v>
      </c>
      <c r="CT35" s="1">
        <v>1.5</v>
      </c>
      <c r="CU35" s="1" t="s">
        <v>41</v>
      </c>
      <c r="CW35" s="1" t="s">
        <v>14</v>
      </c>
      <c r="CX35" s="1" t="s">
        <v>14</v>
      </c>
      <c r="CY35" s="1">
        <v>1.5</v>
      </c>
      <c r="CZ35" s="1" t="s">
        <v>41</v>
      </c>
      <c r="DA35" s="1" t="s">
        <v>41</v>
      </c>
      <c r="DB35" s="1" t="s">
        <v>41</v>
      </c>
      <c r="DC35" s="1" t="s">
        <v>41</v>
      </c>
      <c r="DD35" s="1" t="s">
        <v>41</v>
      </c>
      <c r="DE35" s="1" t="s">
        <v>20</v>
      </c>
      <c r="DF35" s="1" t="s">
        <v>20</v>
      </c>
      <c r="DG35" s="1">
        <v>1.5</v>
      </c>
      <c r="DH35" s="6" t="s">
        <v>41</v>
      </c>
      <c r="DI35" s="1">
        <v>0.3</v>
      </c>
      <c r="DJ35" s="1">
        <v>4.4999999999999998E-2</v>
      </c>
      <c r="DK35" s="1">
        <v>1.5</v>
      </c>
      <c r="DL35" s="1">
        <v>0.2</v>
      </c>
      <c r="DM35" s="1">
        <v>0</v>
      </c>
      <c r="DN35" s="1" t="s">
        <v>14</v>
      </c>
      <c r="DO35" s="1" t="s">
        <v>1392</v>
      </c>
      <c r="DP35" s="1" t="s">
        <v>20</v>
      </c>
      <c r="DQ35" s="1" t="s">
        <v>41</v>
      </c>
      <c r="DR35" s="1" t="s">
        <v>41</v>
      </c>
      <c r="DS35" s="1" t="s">
        <v>41</v>
      </c>
      <c r="DT35" s="1" t="s">
        <v>1435</v>
      </c>
      <c r="DU35" s="1" t="s">
        <v>41</v>
      </c>
      <c r="DV35" s="1" t="s">
        <v>1441</v>
      </c>
      <c r="DW35" s="1" t="s">
        <v>1423</v>
      </c>
      <c r="DX35" s="1" t="s">
        <v>20</v>
      </c>
      <c r="DY35" s="1" t="s">
        <v>41</v>
      </c>
      <c r="DZ35" s="1" t="s">
        <v>41</v>
      </c>
      <c r="EA35" s="1" t="s">
        <v>41</v>
      </c>
      <c r="EB35" s="1" t="s">
        <v>1498</v>
      </c>
      <c r="ED35" s="3" t="s">
        <v>1504</v>
      </c>
      <c r="EE35" s="1" t="s">
        <v>41</v>
      </c>
      <c r="EF35" s="1">
        <v>1</v>
      </c>
      <c r="EG35" s="1">
        <v>2</v>
      </c>
      <c r="EH35" s="1" t="s">
        <v>41</v>
      </c>
      <c r="EI35" s="1" t="s">
        <v>41</v>
      </c>
      <c r="EJ35" s="1" t="s">
        <v>41</v>
      </c>
      <c r="EK35" s="1" t="s">
        <v>41</v>
      </c>
      <c r="EL35" s="1" t="s">
        <v>41</v>
      </c>
      <c r="EM35" s="1" t="s">
        <v>41</v>
      </c>
      <c r="EN35" s="1" t="s">
        <v>41</v>
      </c>
      <c r="EP35" s="3" t="s">
        <v>1540</v>
      </c>
      <c r="EQ35" s="1" t="s">
        <v>41</v>
      </c>
      <c r="ER35" s="1" t="s">
        <v>20</v>
      </c>
      <c r="ES35" s="1" t="s">
        <v>1589</v>
      </c>
      <c r="ET35" s="1">
        <v>1</v>
      </c>
    </row>
    <row r="36" spans="1:150" x14ac:dyDescent="0.25">
      <c r="A36" s="6">
        <v>34</v>
      </c>
      <c r="B36" s="28">
        <v>50</v>
      </c>
      <c r="C36" s="28">
        <v>2</v>
      </c>
      <c r="D36" s="1" t="s">
        <v>4</v>
      </c>
      <c r="F36" s="28">
        <v>6</v>
      </c>
      <c r="G36" s="28">
        <v>1</v>
      </c>
      <c r="H36" s="1" t="s">
        <v>33</v>
      </c>
      <c r="I36" s="1">
        <v>3</v>
      </c>
      <c r="J36" s="1" t="s">
        <v>57</v>
      </c>
      <c r="K36" s="1" t="s">
        <v>93</v>
      </c>
      <c r="L36" s="1" t="s">
        <v>116</v>
      </c>
      <c r="M36" s="1">
        <v>2000</v>
      </c>
      <c r="N36" s="1" t="s">
        <v>133</v>
      </c>
      <c r="O36" s="1" t="s">
        <v>141</v>
      </c>
      <c r="P36" s="1" t="s">
        <v>143</v>
      </c>
      <c r="Q36" s="1" t="s">
        <v>174</v>
      </c>
      <c r="R36" s="1" t="s">
        <v>180</v>
      </c>
      <c r="T36" s="3" t="s">
        <v>195</v>
      </c>
      <c r="U36" s="1" t="s">
        <v>216</v>
      </c>
      <c r="V36" s="14">
        <v>0.2</v>
      </c>
      <c r="W36" s="1" t="s">
        <v>262</v>
      </c>
      <c r="Y36" s="3" t="s">
        <v>267</v>
      </c>
      <c r="Z36" s="1">
        <v>10</v>
      </c>
      <c r="AA36" s="1" t="s">
        <v>295</v>
      </c>
      <c r="AB36" s="1">
        <v>4</v>
      </c>
      <c r="AC36" s="1" t="s">
        <v>332</v>
      </c>
      <c r="AD36" s="1" t="s">
        <v>20</v>
      </c>
      <c r="AF36" s="1" t="s">
        <v>369</v>
      </c>
      <c r="AG36" s="1" t="s">
        <v>20</v>
      </c>
      <c r="AH36" s="1" t="s">
        <v>41</v>
      </c>
      <c r="AI36" s="1" t="s">
        <v>421</v>
      </c>
      <c r="AJ36" s="1">
        <v>2004</v>
      </c>
      <c r="AL36" s="1" t="s">
        <v>20</v>
      </c>
      <c r="AM36" s="1" t="s">
        <v>41</v>
      </c>
      <c r="AN36" s="1" t="s">
        <v>471</v>
      </c>
      <c r="AO36" s="1">
        <v>2</v>
      </c>
      <c r="AP36" s="1" t="s">
        <v>508</v>
      </c>
      <c r="AQ36" s="1" t="s">
        <v>513</v>
      </c>
      <c r="AR36" s="13">
        <v>0</v>
      </c>
      <c r="AS36" s="1" t="s">
        <v>532</v>
      </c>
      <c r="AT36" s="1" t="s">
        <v>554</v>
      </c>
      <c r="AU36" s="1" t="s">
        <v>589</v>
      </c>
      <c r="AV36" s="1" t="s">
        <v>603</v>
      </c>
      <c r="AW36" s="13">
        <v>0</v>
      </c>
      <c r="AX36" s="1" t="s">
        <v>633</v>
      </c>
      <c r="AY36" s="1" t="s">
        <v>20</v>
      </c>
      <c r="AZ36" s="1" t="s">
        <v>20</v>
      </c>
      <c r="BA36" s="1" t="s">
        <v>41</v>
      </c>
      <c r="BB36" s="1" t="s">
        <v>41</v>
      </c>
      <c r="BC36" s="1" t="s">
        <v>41</v>
      </c>
      <c r="BD36" s="1" t="s">
        <v>41</v>
      </c>
      <c r="BE36" s="1" t="s">
        <v>41</v>
      </c>
      <c r="BF36" s="1" t="s">
        <v>699</v>
      </c>
      <c r="BG36" s="1" t="s">
        <v>734</v>
      </c>
      <c r="BH36" s="1" t="s">
        <v>756</v>
      </c>
      <c r="BI36" s="1" t="s">
        <v>735</v>
      </c>
      <c r="BJ36" s="1" t="s">
        <v>771</v>
      </c>
      <c r="BK36" s="1">
        <v>3</v>
      </c>
      <c r="BL36" s="1" t="s">
        <v>807</v>
      </c>
      <c r="BN36" s="1">
        <v>0</v>
      </c>
      <c r="BO36" s="1" t="s">
        <v>852</v>
      </c>
      <c r="BP36" s="1" t="s">
        <v>861</v>
      </c>
      <c r="BQ36" s="1" t="s">
        <v>868</v>
      </c>
      <c r="BR36" s="1">
        <v>0</v>
      </c>
      <c r="BS36" s="1" t="s">
        <v>892</v>
      </c>
      <c r="BT36" s="1">
        <v>2</v>
      </c>
      <c r="BU36" s="25">
        <v>6</v>
      </c>
      <c r="BV36" s="1">
        <v>1.5</v>
      </c>
      <c r="BW36" s="25">
        <v>6</v>
      </c>
      <c r="BX36" s="1">
        <f>BT36*BU36+BV36*BW36+(12-BU36-BW36)*(BT36+BV36)/2</f>
        <v>21</v>
      </c>
      <c r="BY36" s="1" t="s">
        <v>938</v>
      </c>
      <c r="BZ36" s="1" t="s">
        <v>748</v>
      </c>
      <c r="CA36" s="1" t="s">
        <v>987</v>
      </c>
      <c r="CB36" s="1" t="s">
        <v>143</v>
      </c>
      <c r="CC36" s="1" t="s">
        <v>20</v>
      </c>
      <c r="CD36" s="1" t="s">
        <v>1031</v>
      </c>
      <c r="CE36" s="1" t="s">
        <v>341</v>
      </c>
      <c r="CF36" s="1" t="s">
        <v>1052</v>
      </c>
      <c r="CG36" s="1" t="s">
        <v>41</v>
      </c>
      <c r="CH36" s="1" t="s">
        <v>41</v>
      </c>
      <c r="CI36" s="1" t="s">
        <v>1088</v>
      </c>
      <c r="CJ36" s="1" t="s">
        <v>1105</v>
      </c>
      <c r="CK36" s="1" t="s">
        <v>1127</v>
      </c>
      <c r="CL36" s="1" t="s">
        <v>20</v>
      </c>
      <c r="CM36" s="1" t="s">
        <v>20</v>
      </c>
      <c r="CN36" s="1" t="s">
        <v>1166</v>
      </c>
      <c r="CO36" s="1" t="s">
        <v>20</v>
      </c>
      <c r="CP36" s="1" t="s">
        <v>1211</v>
      </c>
      <c r="CR36" s="3" t="s">
        <v>1214</v>
      </c>
      <c r="CS36" s="1" t="s">
        <v>201</v>
      </c>
      <c r="CT36" s="1">
        <v>11</v>
      </c>
      <c r="CU36" s="1" t="s">
        <v>1248</v>
      </c>
      <c r="CW36" s="1" t="s">
        <v>14</v>
      </c>
      <c r="CX36" s="1" t="s">
        <v>14</v>
      </c>
      <c r="CY36" s="1">
        <v>11</v>
      </c>
      <c r="CZ36" s="1" t="s">
        <v>1248</v>
      </c>
      <c r="DA36" s="1" t="s">
        <v>1296</v>
      </c>
      <c r="DB36" s="1" t="s">
        <v>20</v>
      </c>
      <c r="DC36" s="1" t="s">
        <v>41</v>
      </c>
      <c r="DD36" s="1" t="s">
        <v>41</v>
      </c>
      <c r="DE36" s="1" t="s">
        <v>1318</v>
      </c>
      <c r="DF36" s="1" t="s">
        <v>20</v>
      </c>
      <c r="DG36" s="1">
        <v>1.5</v>
      </c>
      <c r="DH36" s="6" t="s">
        <v>41</v>
      </c>
      <c r="DI36" s="1">
        <v>0.24</v>
      </c>
      <c r="DJ36" s="1">
        <v>7.4999999999999997E-2</v>
      </c>
      <c r="DK36" s="1">
        <v>1</v>
      </c>
      <c r="DL36" s="1">
        <v>7.0000000000000007E-2</v>
      </c>
      <c r="DM36" s="1">
        <v>0.7</v>
      </c>
      <c r="DN36" s="1" t="s">
        <v>1355</v>
      </c>
      <c r="DO36" s="1" t="s">
        <v>1393</v>
      </c>
      <c r="DP36" s="1" t="s">
        <v>1407</v>
      </c>
      <c r="DQ36" s="1" t="s">
        <v>1411</v>
      </c>
      <c r="DR36" s="1" t="s">
        <v>1418</v>
      </c>
      <c r="DS36" s="1" t="s">
        <v>1423</v>
      </c>
      <c r="DT36" s="1" t="s">
        <v>1436</v>
      </c>
      <c r="DU36" s="1" t="s">
        <v>1437</v>
      </c>
      <c r="DV36" s="1" t="s">
        <v>1297</v>
      </c>
      <c r="DW36" s="1" t="s">
        <v>1423</v>
      </c>
      <c r="DX36" s="1" t="s">
        <v>20</v>
      </c>
      <c r="DY36" s="1" t="s">
        <v>41</v>
      </c>
      <c r="DZ36" s="1" t="s">
        <v>41</v>
      </c>
      <c r="EA36" s="1" t="s">
        <v>41</v>
      </c>
      <c r="EB36" s="1" t="s">
        <v>1499</v>
      </c>
      <c r="ED36" s="3" t="s">
        <v>1504</v>
      </c>
      <c r="EE36" s="1" t="s">
        <v>41</v>
      </c>
      <c r="EF36" s="1">
        <v>1</v>
      </c>
      <c r="EG36" s="1">
        <v>2</v>
      </c>
      <c r="EH36" s="1" t="s">
        <v>41</v>
      </c>
      <c r="EI36" s="1" t="s">
        <v>41</v>
      </c>
      <c r="EJ36" s="1" t="s">
        <v>41</v>
      </c>
      <c r="EK36" s="1" t="s">
        <v>41</v>
      </c>
      <c r="EL36" s="1" t="s">
        <v>41</v>
      </c>
      <c r="EM36" s="1" t="s">
        <v>41</v>
      </c>
      <c r="EN36" s="1" t="s">
        <v>41</v>
      </c>
      <c r="EP36" s="3" t="s">
        <v>1540</v>
      </c>
      <c r="EQ36" s="1" t="s">
        <v>41</v>
      </c>
      <c r="ER36" s="1" t="s">
        <v>20</v>
      </c>
      <c r="ES36" s="1" t="s">
        <v>1590</v>
      </c>
      <c r="ET36" s="1">
        <v>1</v>
      </c>
    </row>
    <row r="37" spans="1:150" x14ac:dyDescent="0.25">
      <c r="A37" s="5">
        <v>35</v>
      </c>
      <c r="B37" s="28">
        <v>64</v>
      </c>
      <c r="C37" s="28">
        <v>3</v>
      </c>
      <c r="D37" s="1" t="s">
        <v>1</v>
      </c>
      <c r="F37" s="28">
        <v>4</v>
      </c>
      <c r="G37" s="28">
        <v>5</v>
      </c>
      <c r="H37" s="1" t="s">
        <v>34</v>
      </c>
      <c r="I37" s="1">
        <v>3</v>
      </c>
      <c r="J37" s="1" t="s">
        <v>20</v>
      </c>
      <c r="K37" s="1" t="s">
        <v>94</v>
      </c>
      <c r="L37" s="1" t="s">
        <v>41</v>
      </c>
      <c r="M37" s="1">
        <v>2003</v>
      </c>
      <c r="N37" s="1" t="s">
        <v>41</v>
      </c>
      <c r="O37" s="1" t="s">
        <v>41</v>
      </c>
      <c r="P37" s="1" t="s">
        <v>20</v>
      </c>
      <c r="Q37" s="1" t="s">
        <v>41</v>
      </c>
      <c r="R37" s="1" t="s">
        <v>41</v>
      </c>
      <c r="T37" s="3" t="s">
        <v>195</v>
      </c>
      <c r="U37" s="1" t="s">
        <v>14</v>
      </c>
      <c r="V37" s="1" t="s">
        <v>236</v>
      </c>
      <c r="W37" s="1" t="s">
        <v>41</v>
      </c>
      <c r="Y37" s="3" t="s">
        <v>267</v>
      </c>
      <c r="Z37" s="1">
        <v>0</v>
      </c>
      <c r="AA37" s="1" t="s">
        <v>41</v>
      </c>
      <c r="AB37" s="1" t="s">
        <v>41</v>
      </c>
      <c r="AC37" s="1" t="s">
        <v>41</v>
      </c>
      <c r="AD37" s="1" t="s">
        <v>41</v>
      </c>
      <c r="AF37" s="1" t="s">
        <v>41</v>
      </c>
      <c r="AG37" s="1" t="s">
        <v>41</v>
      </c>
      <c r="AH37" s="1" t="s">
        <v>41</v>
      </c>
      <c r="AI37" s="1" t="s">
        <v>41</v>
      </c>
      <c r="AJ37" s="1">
        <v>0</v>
      </c>
      <c r="AL37" s="1" t="s">
        <v>41</v>
      </c>
      <c r="AM37" s="1" t="s">
        <v>41</v>
      </c>
      <c r="AN37" s="1" t="s">
        <v>472</v>
      </c>
      <c r="AO37" s="1" t="s">
        <v>41</v>
      </c>
      <c r="AP37" s="1" t="s">
        <v>509</v>
      </c>
      <c r="AQ37" s="1" t="s">
        <v>513</v>
      </c>
      <c r="AR37" s="13" t="s">
        <v>41</v>
      </c>
      <c r="AS37" s="1" t="s">
        <v>533</v>
      </c>
      <c r="AT37" s="1" t="s">
        <v>41</v>
      </c>
      <c r="AU37" s="1" t="s">
        <v>41</v>
      </c>
      <c r="AV37" s="1" t="s">
        <v>41</v>
      </c>
      <c r="AW37" s="13" t="s">
        <v>41</v>
      </c>
      <c r="AX37" s="1" t="s">
        <v>41</v>
      </c>
      <c r="AY37" s="1" t="s">
        <v>41</v>
      </c>
      <c r="AZ37" s="1" t="s">
        <v>41</v>
      </c>
      <c r="BA37" s="1" t="s">
        <v>41</v>
      </c>
      <c r="BB37" s="1" t="s">
        <v>41</v>
      </c>
      <c r="BC37" s="1" t="s">
        <v>41</v>
      </c>
      <c r="BD37" s="1" t="s">
        <v>41</v>
      </c>
      <c r="BE37" s="1" t="s">
        <v>41</v>
      </c>
      <c r="BF37" s="1" t="s">
        <v>41</v>
      </c>
      <c r="BG37" s="1" t="s">
        <v>41</v>
      </c>
      <c r="BH37" s="1" t="s">
        <v>41</v>
      </c>
      <c r="BI37" s="1" t="s">
        <v>41</v>
      </c>
      <c r="BJ37" s="1" t="s">
        <v>41</v>
      </c>
      <c r="BK37" s="1" t="s">
        <v>41</v>
      </c>
      <c r="BL37" s="1" t="s">
        <v>41</v>
      </c>
      <c r="BM37" s="1" t="s">
        <v>41</v>
      </c>
      <c r="BN37" s="1" t="s">
        <v>41</v>
      </c>
      <c r="BO37" s="1" t="s">
        <v>41</v>
      </c>
      <c r="BP37" s="1" t="s">
        <v>41</v>
      </c>
      <c r="BQ37" s="1" t="s">
        <v>887</v>
      </c>
      <c r="BS37" s="1" t="s">
        <v>903</v>
      </c>
      <c r="BT37" s="1" t="s">
        <v>41</v>
      </c>
      <c r="BV37" s="1" t="s">
        <v>41</v>
      </c>
      <c r="BX37" s="1" t="e">
        <f>BT37*BU37+BV37*BW37+(12-BU37-BW37)*(BT37+BV37)/2</f>
        <v>#VALUE!</v>
      </c>
      <c r="BY37" s="1" t="s">
        <v>41</v>
      </c>
      <c r="BZ37" s="1" t="s">
        <v>957</v>
      </c>
      <c r="CA37" s="1" t="s">
        <v>41</v>
      </c>
      <c r="CB37" s="1" t="s">
        <v>41</v>
      </c>
      <c r="CC37" s="1" t="s">
        <v>41</v>
      </c>
      <c r="CD37" s="1" t="s">
        <v>41</v>
      </c>
      <c r="CE37" s="1" t="s">
        <v>41</v>
      </c>
      <c r="CF37" s="1" t="s">
        <v>41</v>
      </c>
      <c r="CG37" s="1" t="s">
        <v>41</v>
      </c>
      <c r="CH37" s="1" t="s">
        <v>41</v>
      </c>
      <c r="CI37" s="1" t="s">
        <v>41</v>
      </c>
      <c r="CJ37" s="1" t="s">
        <v>41</v>
      </c>
      <c r="CK37" s="1" t="s">
        <v>41</v>
      </c>
      <c r="CL37" s="1" t="s">
        <v>41</v>
      </c>
      <c r="CM37" s="1" t="s">
        <v>41</v>
      </c>
      <c r="CN37" s="1" t="s">
        <v>41</v>
      </c>
      <c r="CO37" s="1" t="s">
        <v>41</v>
      </c>
      <c r="CP37" s="1" t="s">
        <v>41</v>
      </c>
      <c r="CR37" s="3" t="s">
        <v>1214</v>
      </c>
      <c r="CS37" s="1" t="s">
        <v>1216</v>
      </c>
      <c r="CT37" s="1">
        <v>1</v>
      </c>
      <c r="CU37" s="1" t="s">
        <v>1080</v>
      </c>
      <c r="CV37" s="1">
        <v>1</v>
      </c>
      <c r="CW37" s="1" t="s">
        <v>1268</v>
      </c>
      <c r="CX37" s="1" t="s">
        <v>14</v>
      </c>
      <c r="CY37" s="1">
        <v>0</v>
      </c>
      <c r="CZ37" s="1" t="s">
        <v>41</v>
      </c>
      <c r="DA37" s="1" t="s">
        <v>41</v>
      </c>
      <c r="DB37" s="1" t="s">
        <v>14</v>
      </c>
      <c r="DC37" s="1" t="s">
        <v>41</v>
      </c>
      <c r="DD37" s="1" t="s">
        <v>41</v>
      </c>
      <c r="DE37" s="1" t="s">
        <v>1319</v>
      </c>
      <c r="DF37" s="1" t="s">
        <v>20</v>
      </c>
      <c r="DG37" s="1">
        <v>1</v>
      </c>
      <c r="DH37" s="1" t="s">
        <v>41</v>
      </c>
      <c r="DI37" s="1">
        <v>0.9</v>
      </c>
      <c r="DJ37" s="1">
        <v>7.4999999999999997E-2</v>
      </c>
      <c r="DK37" s="1">
        <v>1</v>
      </c>
      <c r="DL37" s="1">
        <v>0.06</v>
      </c>
      <c r="DM37" s="1">
        <v>0.5</v>
      </c>
      <c r="DN37" s="1" t="s">
        <v>1356</v>
      </c>
      <c r="DO37" s="1" t="s">
        <v>1394</v>
      </c>
      <c r="DP37" s="1" t="s">
        <v>20</v>
      </c>
      <c r="DQ37" s="1" t="s">
        <v>41</v>
      </c>
      <c r="DR37" s="1" t="s">
        <v>41</v>
      </c>
      <c r="DS37" s="1" t="s">
        <v>41</v>
      </c>
      <c r="DT37" s="1" t="s">
        <v>20</v>
      </c>
      <c r="DU37" s="1" t="s">
        <v>41</v>
      </c>
      <c r="DV37" s="1" t="s">
        <v>41</v>
      </c>
      <c r="DW37" s="1" t="s">
        <v>41</v>
      </c>
      <c r="DX37" s="1" t="s">
        <v>1461</v>
      </c>
      <c r="DY37" s="1" t="s">
        <v>41</v>
      </c>
      <c r="DZ37" s="1" t="s">
        <v>41</v>
      </c>
      <c r="EA37" s="1" t="s">
        <v>41</v>
      </c>
      <c r="EB37" s="1" t="s">
        <v>41</v>
      </c>
      <c r="ED37" s="3" t="s">
        <v>1504</v>
      </c>
      <c r="EE37" s="1" t="s">
        <v>41</v>
      </c>
      <c r="EF37" s="1">
        <v>3</v>
      </c>
      <c r="EG37" s="12">
        <v>3</v>
      </c>
      <c r="EH37" s="1" t="s">
        <v>1522</v>
      </c>
      <c r="EI37" s="1" t="s">
        <v>20</v>
      </c>
      <c r="EJ37" s="1" t="s">
        <v>1529</v>
      </c>
      <c r="EK37" s="1" t="s">
        <v>20</v>
      </c>
      <c r="EL37" s="1" t="s">
        <v>20</v>
      </c>
      <c r="EM37" s="1" t="s">
        <v>20</v>
      </c>
      <c r="EN37" s="1" t="s">
        <v>20</v>
      </c>
      <c r="EP37" s="3" t="s">
        <v>1540</v>
      </c>
      <c r="EQ37" s="1" t="s">
        <v>20</v>
      </c>
      <c r="ER37" s="1" t="s">
        <v>41</v>
      </c>
      <c r="ES37" s="1" t="s">
        <v>1591</v>
      </c>
      <c r="ET37" s="1">
        <v>1</v>
      </c>
    </row>
    <row r="38" spans="1:150" x14ac:dyDescent="0.25">
      <c r="A38" s="5">
        <v>36</v>
      </c>
      <c r="B38" s="28">
        <v>35</v>
      </c>
      <c r="C38" s="28">
        <v>2</v>
      </c>
      <c r="D38" s="1" t="s">
        <v>1</v>
      </c>
      <c r="F38" s="28">
        <v>6</v>
      </c>
      <c r="G38" s="28">
        <v>1</v>
      </c>
      <c r="H38" s="1" t="s">
        <v>35</v>
      </c>
      <c r="I38" s="1">
        <v>3</v>
      </c>
      <c r="J38" s="1" t="s">
        <v>58</v>
      </c>
      <c r="K38" s="1" t="s">
        <v>95</v>
      </c>
      <c r="L38" s="1" t="s">
        <v>117</v>
      </c>
      <c r="M38" s="1">
        <v>2001</v>
      </c>
      <c r="N38" s="1" t="s">
        <v>134</v>
      </c>
      <c r="O38" s="1" t="s">
        <v>134</v>
      </c>
      <c r="P38" s="1" t="s">
        <v>20</v>
      </c>
      <c r="Q38" s="1" t="s">
        <v>41</v>
      </c>
      <c r="R38" s="1" t="s">
        <v>41</v>
      </c>
      <c r="T38" s="3" t="s">
        <v>195</v>
      </c>
      <c r="U38" s="1" t="s">
        <v>217</v>
      </c>
      <c r="V38" s="14">
        <v>1</v>
      </c>
      <c r="W38" s="1" t="s">
        <v>263</v>
      </c>
      <c r="Y38" s="3" t="s">
        <v>267</v>
      </c>
      <c r="Z38" s="1">
        <v>0.25</v>
      </c>
      <c r="AA38" s="1" t="s">
        <v>296</v>
      </c>
      <c r="AB38" s="1">
        <v>3</v>
      </c>
      <c r="AC38" s="1" t="s">
        <v>333</v>
      </c>
      <c r="AD38" s="1" t="s">
        <v>20</v>
      </c>
      <c r="AF38" s="1" t="s">
        <v>370</v>
      </c>
      <c r="AG38" s="1" t="s">
        <v>382</v>
      </c>
      <c r="AH38" s="1" t="s">
        <v>41</v>
      </c>
      <c r="AI38" s="1" t="s">
        <v>422</v>
      </c>
      <c r="AJ38" s="1">
        <v>2008</v>
      </c>
      <c r="AL38" s="1" t="s">
        <v>437</v>
      </c>
      <c r="AM38" s="1" t="s">
        <v>20</v>
      </c>
      <c r="AO38" s="4">
        <v>3</v>
      </c>
      <c r="AP38" s="1" t="s">
        <v>488</v>
      </c>
      <c r="AQ38" s="1" t="s">
        <v>515</v>
      </c>
      <c r="AR38" s="13">
        <v>1</v>
      </c>
      <c r="AS38" s="1" t="s">
        <v>520</v>
      </c>
      <c r="AT38" s="1" t="s">
        <v>548</v>
      </c>
      <c r="AU38" s="1" t="s">
        <v>590</v>
      </c>
      <c r="AV38" s="1" t="s">
        <v>607</v>
      </c>
      <c r="AW38" s="13">
        <v>1</v>
      </c>
      <c r="AX38" s="1" t="s">
        <v>41</v>
      </c>
      <c r="AY38" s="1" t="s">
        <v>20</v>
      </c>
      <c r="AZ38" s="1" t="s">
        <v>20</v>
      </c>
      <c r="BA38" s="1" t="s">
        <v>41</v>
      </c>
      <c r="BB38" s="1" t="s">
        <v>41</v>
      </c>
      <c r="BC38" s="1" t="s">
        <v>41</v>
      </c>
      <c r="BD38" s="1" t="s">
        <v>41</v>
      </c>
      <c r="BE38" s="1" t="s">
        <v>41</v>
      </c>
      <c r="BF38" s="1" t="s">
        <v>700</v>
      </c>
      <c r="BG38" s="1" t="s">
        <v>735</v>
      </c>
      <c r="BH38" s="1" t="s">
        <v>757</v>
      </c>
      <c r="BI38" s="1" t="s">
        <v>144</v>
      </c>
      <c r="BJ38" s="1" t="s">
        <v>771</v>
      </c>
      <c r="BK38" s="1">
        <v>4</v>
      </c>
      <c r="BL38" s="1" t="s">
        <v>794</v>
      </c>
      <c r="BM38" s="1" t="s">
        <v>837</v>
      </c>
      <c r="BN38" s="14">
        <v>1</v>
      </c>
      <c r="BO38" s="1" t="s">
        <v>41</v>
      </c>
      <c r="BP38" s="1" t="s">
        <v>20</v>
      </c>
      <c r="BQ38" s="1" t="s">
        <v>873</v>
      </c>
      <c r="BR38" s="14">
        <v>1</v>
      </c>
      <c r="BS38" s="1" t="s">
        <v>892</v>
      </c>
      <c r="BT38" s="1">
        <f>0.4*4*2</f>
        <v>3.2</v>
      </c>
      <c r="BU38" s="25">
        <v>6</v>
      </c>
      <c r="BV38" s="1">
        <f>0.1*4*2</f>
        <v>0.8</v>
      </c>
      <c r="BW38" s="25">
        <v>6</v>
      </c>
      <c r="BX38" s="1">
        <f>BT38*BU38+BV38*BW38+(12-BU38-BW38)*(BT38+BV38)/2</f>
        <v>24.000000000000004</v>
      </c>
      <c r="BY38" s="1" t="s">
        <v>939</v>
      </c>
      <c r="BZ38" s="1" t="s">
        <v>958</v>
      </c>
      <c r="CA38" s="1" t="s">
        <v>988</v>
      </c>
      <c r="CB38" s="1" t="s">
        <v>993</v>
      </c>
      <c r="CC38" s="1" t="s">
        <v>20</v>
      </c>
      <c r="CD38" s="1" t="s">
        <v>1032</v>
      </c>
      <c r="CE38" s="1" t="s">
        <v>1048</v>
      </c>
      <c r="CF38" s="1" t="s">
        <v>1067</v>
      </c>
      <c r="CG38" s="1" t="s">
        <v>41</v>
      </c>
      <c r="CH38" s="1" t="s">
        <v>41</v>
      </c>
      <c r="CI38" s="1" t="s">
        <v>1089</v>
      </c>
      <c r="CJ38" s="1" t="s">
        <v>20</v>
      </c>
      <c r="CK38" s="1" t="s">
        <v>20</v>
      </c>
      <c r="CL38" s="1" t="s">
        <v>1136</v>
      </c>
      <c r="CM38" s="1" t="s">
        <v>20</v>
      </c>
      <c r="CN38" s="1" t="s">
        <v>20</v>
      </c>
      <c r="CO38" s="1" t="s">
        <v>20</v>
      </c>
      <c r="CP38" s="1" t="s">
        <v>1212</v>
      </c>
      <c r="CR38" s="3" t="s">
        <v>1214</v>
      </c>
      <c r="CS38" s="1" t="s">
        <v>1216</v>
      </c>
      <c r="CT38" s="1">
        <v>2.5</v>
      </c>
      <c r="CU38" s="1" t="s">
        <v>1249</v>
      </c>
      <c r="CV38" s="1">
        <v>2.1</v>
      </c>
      <c r="CW38" s="1" t="s">
        <v>1269</v>
      </c>
      <c r="CX38" s="1" t="s">
        <v>14</v>
      </c>
      <c r="CY38" s="1">
        <v>0.4</v>
      </c>
      <c r="CZ38" s="1" t="s">
        <v>41</v>
      </c>
      <c r="DB38" s="1" t="s">
        <v>14</v>
      </c>
      <c r="DC38" s="1" t="s">
        <v>41</v>
      </c>
      <c r="DD38" s="1" t="s">
        <v>41</v>
      </c>
      <c r="DE38" s="1" t="s">
        <v>1320</v>
      </c>
      <c r="DF38" s="1" t="s">
        <v>14</v>
      </c>
      <c r="DG38" s="1">
        <v>1.5</v>
      </c>
      <c r="DH38" s="6" t="s">
        <v>41</v>
      </c>
      <c r="DI38" s="1">
        <v>0.18</v>
      </c>
      <c r="DJ38" s="1" t="s">
        <v>41</v>
      </c>
      <c r="DK38" s="1">
        <v>1</v>
      </c>
      <c r="DL38" s="1">
        <v>7.0000000000000007E-2</v>
      </c>
      <c r="DM38" s="1">
        <v>0.5</v>
      </c>
      <c r="DN38" s="1" t="s">
        <v>20</v>
      </c>
      <c r="DO38" s="1" t="s">
        <v>1395</v>
      </c>
      <c r="DP38" s="1" t="s">
        <v>655</v>
      </c>
      <c r="DQ38" s="1" t="s">
        <v>41</v>
      </c>
      <c r="DR38" s="1" t="s">
        <v>41</v>
      </c>
      <c r="DS38" s="1" t="s">
        <v>41</v>
      </c>
      <c r="DT38" s="1" t="s">
        <v>20</v>
      </c>
      <c r="DU38" s="1" t="s">
        <v>41</v>
      </c>
      <c r="DV38" s="1" t="s">
        <v>41</v>
      </c>
      <c r="DW38" s="1" t="s">
        <v>41</v>
      </c>
      <c r="DX38" s="1" t="s">
        <v>20</v>
      </c>
      <c r="DY38" s="1" t="s">
        <v>41</v>
      </c>
      <c r="DZ38" s="1" t="s">
        <v>41</v>
      </c>
      <c r="EA38" s="1" t="s">
        <v>41</v>
      </c>
      <c r="EB38" s="1" t="s">
        <v>1500</v>
      </c>
      <c r="ED38" s="3" t="s">
        <v>1504</v>
      </c>
      <c r="EE38" s="1" t="s">
        <v>20</v>
      </c>
      <c r="EF38" s="1">
        <v>3</v>
      </c>
      <c r="EG38" s="12">
        <v>3</v>
      </c>
      <c r="EH38" s="1" t="s">
        <v>1523</v>
      </c>
      <c r="EI38" s="1" t="s">
        <v>20</v>
      </c>
      <c r="EJ38" s="1" t="s">
        <v>20</v>
      </c>
      <c r="EK38" s="1" t="s">
        <v>20</v>
      </c>
      <c r="EL38" s="1" t="s">
        <v>20</v>
      </c>
      <c r="EM38" s="1" t="s">
        <v>20</v>
      </c>
      <c r="EN38" s="1" t="s">
        <v>20</v>
      </c>
      <c r="EP38" s="3" t="s">
        <v>1540</v>
      </c>
      <c r="EQ38" s="1" t="s">
        <v>20</v>
      </c>
      <c r="ER38" s="1" t="s">
        <v>20</v>
      </c>
      <c r="ES38" s="1" t="s">
        <v>1592</v>
      </c>
      <c r="ET38" s="1">
        <v>1</v>
      </c>
    </row>
    <row r="39" spans="1:150" x14ac:dyDescent="0.25">
      <c r="A39" s="6">
        <v>37</v>
      </c>
      <c r="B39" s="28">
        <v>40</v>
      </c>
      <c r="C39" s="28">
        <v>3</v>
      </c>
      <c r="D39" s="1" t="s">
        <v>1</v>
      </c>
      <c r="F39" s="28">
        <v>3</v>
      </c>
      <c r="G39" s="28">
        <v>3</v>
      </c>
      <c r="H39" s="1" t="s">
        <v>36</v>
      </c>
      <c r="I39" s="1">
        <v>3</v>
      </c>
      <c r="J39" s="1" t="s">
        <v>59</v>
      </c>
      <c r="K39" s="1" t="s">
        <v>96</v>
      </c>
      <c r="L39" s="1" t="s">
        <v>118</v>
      </c>
      <c r="M39" s="1">
        <v>2001</v>
      </c>
      <c r="N39" s="1" t="s">
        <v>135</v>
      </c>
      <c r="O39" s="1" t="s">
        <v>134</v>
      </c>
      <c r="P39" s="1" t="s">
        <v>20</v>
      </c>
      <c r="Q39" s="1" t="s">
        <v>41</v>
      </c>
      <c r="R39" s="1" t="s">
        <v>41</v>
      </c>
      <c r="T39" s="3" t="s">
        <v>195</v>
      </c>
      <c r="U39" s="1" t="s">
        <v>201</v>
      </c>
      <c r="V39" s="1" t="s">
        <v>14</v>
      </c>
      <c r="W39" s="1" t="s">
        <v>264</v>
      </c>
      <c r="Y39" s="3" t="s">
        <v>267</v>
      </c>
      <c r="Z39" s="1">
        <v>2</v>
      </c>
      <c r="AA39" s="1" t="s">
        <v>278</v>
      </c>
      <c r="AB39" s="1">
        <v>5</v>
      </c>
      <c r="AC39" s="1" t="s">
        <v>334</v>
      </c>
      <c r="AD39" s="1" t="s">
        <v>20</v>
      </c>
      <c r="AF39" s="1" t="s">
        <v>371</v>
      </c>
      <c r="AG39" s="1" t="s">
        <v>383</v>
      </c>
      <c r="AH39" s="1" t="s">
        <v>391</v>
      </c>
      <c r="AI39" s="1" t="s">
        <v>423</v>
      </c>
      <c r="AJ39" s="1">
        <v>2001</v>
      </c>
      <c r="AL39" s="1" t="s">
        <v>143</v>
      </c>
      <c r="AM39" s="1" t="s">
        <v>452</v>
      </c>
      <c r="AN39" s="1" t="s">
        <v>473</v>
      </c>
      <c r="AO39" s="1">
        <v>2</v>
      </c>
      <c r="AP39" s="1" t="s">
        <v>510</v>
      </c>
      <c r="AQ39" s="1" t="s">
        <v>513</v>
      </c>
      <c r="AR39" s="13">
        <v>1</v>
      </c>
      <c r="AS39" s="1" t="s">
        <v>534</v>
      </c>
      <c r="AT39" s="1" t="s">
        <v>555</v>
      </c>
      <c r="AU39" s="1" t="s">
        <v>591</v>
      </c>
      <c r="AV39" s="1" t="s">
        <v>608</v>
      </c>
      <c r="AW39" s="13">
        <v>1</v>
      </c>
      <c r="AX39" s="1" t="s">
        <v>41</v>
      </c>
      <c r="AY39" s="1" t="s">
        <v>649</v>
      </c>
      <c r="AZ39" s="1" t="s">
        <v>20</v>
      </c>
      <c r="BA39" s="1" t="s">
        <v>41</v>
      </c>
      <c r="BB39" s="1" t="s">
        <v>41</v>
      </c>
      <c r="BC39" s="1" t="s">
        <v>41</v>
      </c>
      <c r="BD39" s="1" t="s">
        <v>41</v>
      </c>
      <c r="BE39" s="1" t="s">
        <v>41</v>
      </c>
      <c r="BF39" s="1" t="s">
        <v>701</v>
      </c>
      <c r="BG39" s="1" t="s">
        <v>736</v>
      </c>
      <c r="BH39" s="1" t="s">
        <v>758</v>
      </c>
      <c r="BI39" s="1" t="s">
        <v>735</v>
      </c>
      <c r="BJ39" s="1" t="s">
        <v>771</v>
      </c>
      <c r="BK39" s="1">
        <v>3</v>
      </c>
      <c r="BL39" s="1" t="s">
        <v>808</v>
      </c>
      <c r="BM39" s="1" t="s">
        <v>838</v>
      </c>
      <c r="BN39" s="14">
        <v>1</v>
      </c>
      <c r="BP39" s="1" t="s">
        <v>862</v>
      </c>
      <c r="BQ39" s="1" t="s">
        <v>888</v>
      </c>
      <c r="BR39" s="1">
        <v>0</v>
      </c>
      <c r="BS39" s="1" t="s">
        <v>892</v>
      </c>
      <c r="BT39" s="1">
        <v>1</v>
      </c>
      <c r="BU39" s="1">
        <v>1</v>
      </c>
      <c r="BV39" s="1">
        <v>0.5</v>
      </c>
      <c r="BW39" s="25">
        <v>1</v>
      </c>
      <c r="BX39" s="1">
        <f>BT39*BU39+BV39*BW39+(12-BU39-BW39)*(BT39+BV39)/2</f>
        <v>9</v>
      </c>
      <c r="BY39" s="1" t="s">
        <v>940</v>
      </c>
      <c r="BZ39" s="1" t="s">
        <v>959</v>
      </c>
      <c r="CA39" s="1" t="s">
        <v>989</v>
      </c>
      <c r="CB39" s="1" t="s">
        <v>143</v>
      </c>
      <c r="CC39" s="1" t="s">
        <v>20</v>
      </c>
      <c r="CD39" s="1" t="s">
        <v>1033</v>
      </c>
      <c r="CE39" s="1" t="s">
        <v>341</v>
      </c>
      <c r="CF39" s="1" t="s">
        <v>1068</v>
      </c>
      <c r="CG39" s="1" t="s">
        <v>41</v>
      </c>
      <c r="CH39" s="1" t="s">
        <v>41</v>
      </c>
      <c r="CI39" s="1" t="s">
        <v>1086</v>
      </c>
      <c r="CJ39" s="1" t="s">
        <v>143</v>
      </c>
      <c r="CK39" s="1" t="s">
        <v>1128</v>
      </c>
      <c r="CL39" s="1" t="s">
        <v>20</v>
      </c>
      <c r="CM39" s="1" t="s">
        <v>1156</v>
      </c>
      <c r="CN39" s="1" t="s">
        <v>20</v>
      </c>
      <c r="CO39" s="1" t="s">
        <v>1181</v>
      </c>
      <c r="CP39" s="1" t="s">
        <v>341</v>
      </c>
      <c r="CR39" s="3" t="s">
        <v>1214</v>
      </c>
      <c r="CS39" s="1" t="s">
        <v>1222</v>
      </c>
      <c r="CT39" s="1">
        <v>3</v>
      </c>
      <c r="CU39" s="1" t="s">
        <v>1250</v>
      </c>
      <c r="CW39" s="1" t="s">
        <v>1261</v>
      </c>
      <c r="CX39" s="1" t="s">
        <v>20</v>
      </c>
      <c r="CY39" s="1">
        <v>1</v>
      </c>
      <c r="CZ39" s="1" t="s">
        <v>1285</v>
      </c>
      <c r="DA39" s="1" t="s">
        <v>1297</v>
      </c>
      <c r="DB39" s="1" t="s">
        <v>14</v>
      </c>
      <c r="DC39" s="1" t="s">
        <v>41</v>
      </c>
      <c r="DD39" s="1" t="s">
        <v>41</v>
      </c>
      <c r="DE39" s="1" t="s">
        <v>20</v>
      </c>
      <c r="DF39" s="1" t="s">
        <v>20</v>
      </c>
      <c r="DG39" s="1">
        <v>1.5</v>
      </c>
      <c r="DH39" s="6" t="s">
        <v>41</v>
      </c>
      <c r="DI39" s="1">
        <v>0</v>
      </c>
      <c r="DJ39" s="1">
        <v>0.1125</v>
      </c>
      <c r="DK39" s="1" t="s">
        <v>41</v>
      </c>
      <c r="DL39" s="1">
        <v>0.06</v>
      </c>
      <c r="DM39" s="1">
        <v>0</v>
      </c>
      <c r="DN39" s="1" t="s">
        <v>1357</v>
      </c>
      <c r="DO39" s="1" t="s">
        <v>1396</v>
      </c>
      <c r="DP39" s="1" t="s">
        <v>1408</v>
      </c>
      <c r="DQ39" s="1" t="s">
        <v>41</v>
      </c>
      <c r="DR39" s="1" t="s">
        <v>41</v>
      </c>
      <c r="DS39" s="1" t="s">
        <v>41</v>
      </c>
      <c r="DT39" s="4" t="s">
        <v>1408</v>
      </c>
      <c r="DU39" s="1" t="s">
        <v>41</v>
      </c>
      <c r="DV39" s="1" t="s">
        <v>41</v>
      </c>
      <c r="DW39" s="1" t="s">
        <v>41</v>
      </c>
      <c r="DX39" s="4" t="s">
        <v>1408</v>
      </c>
      <c r="DY39" s="1" t="s">
        <v>41</v>
      </c>
      <c r="DZ39" s="1" t="s">
        <v>41</v>
      </c>
      <c r="EA39" s="1" t="s">
        <v>41</v>
      </c>
      <c r="EB39" s="1" t="s">
        <v>1501</v>
      </c>
      <c r="ED39" s="3" t="s">
        <v>1504</v>
      </c>
      <c r="EE39" s="1" t="s">
        <v>14</v>
      </c>
      <c r="EF39" s="1">
        <v>2</v>
      </c>
      <c r="EG39" s="1">
        <v>2</v>
      </c>
      <c r="EH39" s="1" t="s">
        <v>41</v>
      </c>
      <c r="EI39" s="1" t="s">
        <v>41</v>
      </c>
      <c r="EJ39" s="1" t="s">
        <v>41</v>
      </c>
      <c r="EK39" s="1" t="s">
        <v>41</v>
      </c>
      <c r="EL39" s="1" t="s">
        <v>41</v>
      </c>
      <c r="EM39" s="1" t="s">
        <v>41</v>
      </c>
      <c r="EN39" s="1" t="s">
        <v>41</v>
      </c>
      <c r="EP39" s="3" t="s">
        <v>1540</v>
      </c>
      <c r="EQ39" s="1" t="s">
        <v>41</v>
      </c>
      <c r="ER39" s="1" t="s">
        <v>20</v>
      </c>
      <c r="ES39" s="1" t="s">
        <v>1593</v>
      </c>
      <c r="ET39" s="1">
        <v>1</v>
      </c>
    </row>
    <row r="40" spans="1:150" x14ac:dyDescent="0.25">
      <c r="A40" s="5">
        <v>38</v>
      </c>
      <c r="B40" s="28">
        <v>52</v>
      </c>
      <c r="C40" s="28">
        <v>1</v>
      </c>
      <c r="D40" s="1" t="s">
        <v>3</v>
      </c>
      <c r="F40" s="28">
        <v>6</v>
      </c>
      <c r="G40" s="28">
        <v>1</v>
      </c>
      <c r="H40" s="1" t="s">
        <v>20</v>
      </c>
      <c r="I40" s="1">
        <v>3</v>
      </c>
      <c r="J40" s="1" t="s">
        <v>20</v>
      </c>
      <c r="K40" s="1" t="s">
        <v>97</v>
      </c>
      <c r="L40" s="1" t="s">
        <v>119</v>
      </c>
      <c r="M40" s="1">
        <v>1986</v>
      </c>
      <c r="N40" s="1" t="s">
        <v>136</v>
      </c>
      <c r="O40" s="1" t="s">
        <v>136</v>
      </c>
      <c r="P40" s="1" t="s">
        <v>143</v>
      </c>
      <c r="Q40" s="1" t="s">
        <v>175</v>
      </c>
      <c r="R40" s="1" t="s">
        <v>194</v>
      </c>
      <c r="T40" s="3" t="s">
        <v>195</v>
      </c>
      <c r="U40" s="1" t="s">
        <v>201</v>
      </c>
      <c r="V40" s="14">
        <v>1</v>
      </c>
      <c r="W40" s="1" t="s">
        <v>265</v>
      </c>
      <c r="Y40" s="3" t="s">
        <v>267</v>
      </c>
      <c r="Z40" s="1">
        <v>4</v>
      </c>
      <c r="AA40" s="1" t="s">
        <v>297</v>
      </c>
      <c r="AB40" s="1">
        <v>4</v>
      </c>
      <c r="AC40" s="1" t="s">
        <v>335</v>
      </c>
      <c r="AD40" s="1" t="s">
        <v>341</v>
      </c>
      <c r="AF40" s="1" t="s">
        <v>372</v>
      </c>
      <c r="AG40" s="1" t="s">
        <v>380</v>
      </c>
      <c r="AH40" s="1" t="s">
        <v>392</v>
      </c>
      <c r="AI40" s="1" t="s">
        <v>424</v>
      </c>
      <c r="AJ40" s="1">
        <v>1992</v>
      </c>
      <c r="AL40" s="1" t="s">
        <v>20</v>
      </c>
      <c r="AM40" s="1" t="s">
        <v>41</v>
      </c>
      <c r="AO40" s="4">
        <v>2</v>
      </c>
      <c r="AP40" s="1" t="s">
        <v>511</v>
      </c>
      <c r="AQ40" s="1" t="s">
        <v>513</v>
      </c>
      <c r="AR40" s="13">
        <v>0</v>
      </c>
      <c r="AS40" s="1" t="s">
        <v>520</v>
      </c>
      <c r="AT40" s="1" t="s">
        <v>556</v>
      </c>
      <c r="AU40" s="1" t="s">
        <v>592</v>
      </c>
      <c r="AV40" s="1" t="s">
        <v>599</v>
      </c>
      <c r="AW40" s="13">
        <v>0</v>
      </c>
      <c r="AY40" s="1" t="s">
        <v>20</v>
      </c>
      <c r="AZ40" s="1" t="s">
        <v>20</v>
      </c>
      <c r="BA40" s="1" t="s">
        <v>41</v>
      </c>
      <c r="BB40" s="1" t="s">
        <v>41</v>
      </c>
      <c r="BC40" s="22" t="s">
        <v>41</v>
      </c>
      <c r="BD40" s="1" t="s">
        <v>41</v>
      </c>
      <c r="BE40" s="1" t="s">
        <v>41</v>
      </c>
      <c r="BF40" s="1" t="s">
        <v>20</v>
      </c>
      <c r="BG40" s="1" t="s">
        <v>737</v>
      </c>
      <c r="BH40" s="1" t="s">
        <v>759</v>
      </c>
      <c r="BI40" s="1" t="s">
        <v>767</v>
      </c>
      <c r="BJ40" s="1" t="s">
        <v>771</v>
      </c>
      <c r="BK40" s="1">
        <v>0</v>
      </c>
      <c r="BL40" s="1" t="s">
        <v>809</v>
      </c>
      <c r="BM40" s="1" t="s">
        <v>839</v>
      </c>
      <c r="BN40" s="14">
        <v>1</v>
      </c>
      <c r="BP40" s="1" t="s">
        <v>20</v>
      </c>
      <c r="BQ40" s="1" t="s">
        <v>868</v>
      </c>
      <c r="BR40" s="1">
        <v>0</v>
      </c>
      <c r="BS40" s="1" t="s">
        <v>892</v>
      </c>
      <c r="BT40" s="1">
        <v>2</v>
      </c>
      <c r="BU40" s="25">
        <v>6</v>
      </c>
      <c r="BV40" s="1">
        <v>1</v>
      </c>
      <c r="BW40" s="25">
        <v>6</v>
      </c>
      <c r="BX40" s="1">
        <f>BT40*BU40+BV40*BW40+(12-BU40-BW40)*(BT40+BV40)/2</f>
        <v>18</v>
      </c>
      <c r="BY40" s="1" t="s">
        <v>934</v>
      </c>
      <c r="BZ40" s="1" t="s">
        <v>960</v>
      </c>
      <c r="CA40" s="1" t="s">
        <v>990</v>
      </c>
      <c r="CB40" s="1" t="s">
        <v>143</v>
      </c>
      <c r="CC40" s="1" t="s">
        <v>20</v>
      </c>
      <c r="CD40" s="1" t="s">
        <v>1034</v>
      </c>
      <c r="CE40" s="1" t="s">
        <v>341</v>
      </c>
      <c r="CF40" s="1" t="s">
        <v>1069</v>
      </c>
      <c r="CG40" s="1" t="s">
        <v>41</v>
      </c>
      <c r="CH40" s="1" t="s">
        <v>41</v>
      </c>
      <c r="CI40" s="1" t="s">
        <v>1082</v>
      </c>
      <c r="CJ40" s="1" t="s">
        <v>1095</v>
      </c>
      <c r="CK40" s="1" t="s">
        <v>1112</v>
      </c>
      <c r="CL40" s="1" t="s">
        <v>272</v>
      </c>
      <c r="CM40" s="1" t="s">
        <v>272</v>
      </c>
      <c r="CN40" s="1" t="s">
        <v>20</v>
      </c>
      <c r="CO40" s="1" t="s">
        <v>1182</v>
      </c>
      <c r="CP40" s="1" t="s">
        <v>1213</v>
      </c>
      <c r="CR40" s="3" t="s">
        <v>1214</v>
      </c>
      <c r="CS40" s="1" t="s">
        <v>201</v>
      </c>
      <c r="CT40" s="1">
        <v>10</v>
      </c>
      <c r="CU40" s="1" t="s">
        <v>1251</v>
      </c>
      <c r="CW40" s="1" t="s">
        <v>14</v>
      </c>
      <c r="CX40" s="1" t="s">
        <v>14</v>
      </c>
      <c r="CY40" s="1">
        <v>10</v>
      </c>
      <c r="CZ40" s="1" t="s">
        <v>1251</v>
      </c>
      <c r="DA40" s="1" t="s">
        <v>1289</v>
      </c>
      <c r="DB40" s="1" t="s">
        <v>14</v>
      </c>
      <c r="DC40" s="1" t="s">
        <v>41</v>
      </c>
      <c r="DD40" s="1" t="s">
        <v>41</v>
      </c>
      <c r="DE40" s="1" t="s">
        <v>1321</v>
      </c>
      <c r="DF40" s="1" t="s">
        <v>41</v>
      </c>
      <c r="DG40" s="1" t="s">
        <v>41</v>
      </c>
      <c r="DH40" s="6" t="s">
        <v>41</v>
      </c>
      <c r="DI40" s="1">
        <v>0.45</v>
      </c>
      <c r="DJ40" s="1">
        <v>0.4</v>
      </c>
      <c r="DK40" s="1">
        <v>1</v>
      </c>
      <c r="DL40" s="1">
        <v>0.4</v>
      </c>
      <c r="DM40" s="1">
        <v>0.8</v>
      </c>
      <c r="DN40" s="1" t="s">
        <v>1358</v>
      </c>
      <c r="DO40" s="1" t="s">
        <v>1397</v>
      </c>
      <c r="DP40" s="1" t="s">
        <v>20</v>
      </c>
      <c r="DQ40" s="1" t="s">
        <v>41</v>
      </c>
      <c r="DR40" s="1" t="s">
        <v>41</v>
      </c>
      <c r="DS40" s="1" t="s">
        <v>41</v>
      </c>
      <c r="DT40" s="1" t="s">
        <v>20</v>
      </c>
      <c r="DU40" s="1" t="s">
        <v>41</v>
      </c>
      <c r="DV40" s="1" t="s">
        <v>41</v>
      </c>
      <c r="DW40" s="1" t="s">
        <v>41</v>
      </c>
      <c r="DX40" s="1" t="s">
        <v>1462</v>
      </c>
      <c r="DY40" s="1" t="s">
        <v>41</v>
      </c>
      <c r="DZ40" s="1" t="s">
        <v>41</v>
      </c>
      <c r="EA40" s="1" t="s">
        <v>41</v>
      </c>
      <c r="EB40" s="1" t="s">
        <v>1502</v>
      </c>
      <c r="ED40" s="3" t="s">
        <v>1504</v>
      </c>
      <c r="EE40" s="1" t="s">
        <v>41</v>
      </c>
      <c r="EF40" s="1">
        <v>2</v>
      </c>
      <c r="EG40" s="1">
        <v>2</v>
      </c>
      <c r="EH40" s="1" t="s">
        <v>20</v>
      </c>
      <c r="EI40" s="1" t="s">
        <v>20</v>
      </c>
      <c r="EJ40" s="1" t="s">
        <v>20</v>
      </c>
      <c r="EK40" s="1" t="s">
        <v>20</v>
      </c>
      <c r="EL40" s="1" t="s">
        <v>20</v>
      </c>
      <c r="EM40" s="1" t="s">
        <v>20</v>
      </c>
      <c r="EN40" s="1" t="s">
        <v>20</v>
      </c>
      <c r="EP40" s="3" t="s">
        <v>1540</v>
      </c>
      <c r="EQ40" s="1" t="s">
        <v>20</v>
      </c>
      <c r="ER40" s="1" t="s">
        <v>20</v>
      </c>
      <c r="ES40" s="1" t="s">
        <v>1594</v>
      </c>
      <c r="ET40" s="1">
        <v>1</v>
      </c>
    </row>
    <row r="41" spans="1:150" x14ac:dyDescent="0.25">
      <c r="A41" s="5">
        <v>39</v>
      </c>
      <c r="B41" s="28">
        <v>31</v>
      </c>
      <c r="C41" s="28">
        <v>3</v>
      </c>
      <c r="D41" s="1" t="s">
        <v>1</v>
      </c>
      <c r="F41" s="28">
        <v>4</v>
      </c>
      <c r="G41" s="28">
        <v>5</v>
      </c>
      <c r="H41" s="1" t="s">
        <v>37</v>
      </c>
      <c r="I41" s="1">
        <v>1</v>
      </c>
      <c r="J41" s="1" t="s">
        <v>49</v>
      </c>
      <c r="K41" s="1" t="s">
        <v>98</v>
      </c>
      <c r="L41" s="1" t="s">
        <v>120</v>
      </c>
      <c r="M41" s="1">
        <v>1984</v>
      </c>
      <c r="N41" s="1" t="s">
        <v>41</v>
      </c>
      <c r="O41" s="1" t="s">
        <v>41</v>
      </c>
      <c r="P41" s="1" t="s">
        <v>143</v>
      </c>
      <c r="Q41" s="1" t="s">
        <v>170</v>
      </c>
      <c r="R41" s="1" t="s">
        <v>180</v>
      </c>
      <c r="T41" s="3" t="s">
        <v>195</v>
      </c>
      <c r="U41" s="1" t="s">
        <v>218</v>
      </c>
      <c r="V41" s="1" t="s">
        <v>14</v>
      </c>
      <c r="W41" s="1" t="s">
        <v>266</v>
      </c>
      <c r="Y41" s="3" t="s">
        <v>267</v>
      </c>
      <c r="Z41" s="1">
        <v>2</v>
      </c>
      <c r="AA41" s="1" t="s">
        <v>298</v>
      </c>
      <c r="AB41" s="1" t="s">
        <v>41</v>
      </c>
      <c r="AC41" s="1" t="s">
        <v>14</v>
      </c>
      <c r="AD41" s="1" t="s">
        <v>41</v>
      </c>
      <c r="AF41" s="1" t="s">
        <v>41</v>
      </c>
      <c r="AG41" s="1" t="s">
        <v>384</v>
      </c>
      <c r="AH41" s="1" t="s">
        <v>393</v>
      </c>
      <c r="AI41" s="1" t="s">
        <v>425</v>
      </c>
      <c r="AJ41" s="1">
        <v>0</v>
      </c>
      <c r="AL41" s="1" t="s">
        <v>41</v>
      </c>
      <c r="AM41" s="1" t="s">
        <v>41</v>
      </c>
      <c r="AN41" s="1" t="s">
        <v>474</v>
      </c>
      <c r="AO41" s="1" t="s">
        <v>41</v>
      </c>
      <c r="AP41" s="1" t="s">
        <v>41</v>
      </c>
      <c r="AQ41" s="1" t="s">
        <v>41</v>
      </c>
      <c r="AR41" s="13" t="s">
        <v>41</v>
      </c>
      <c r="AS41" s="1" t="s">
        <v>41</v>
      </c>
      <c r="AT41" s="1" t="s">
        <v>41</v>
      </c>
      <c r="AU41" s="1" t="s">
        <v>41</v>
      </c>
      <c r="AV41" s="1" t="s">
        <v>41</v>
      </c>
      <c r="AW41" s="13" t="s">
        <v>41</v>
      </c>
      <c r="AX41" s="1" t="s">
        <v>41</v>
      </c>
      <c r="AY41" s="1" t="s">
        <v>41</v>
      </c>
      <c r="AZ41" s="1" t="s">
        <v>41</v>
      </c>
      <c r="BA41" s="1" t="s">
        <v>41</v>
      </c>
      <c r="BB41" s="1" t="s">
        <v>41</v>
      </c>
      <c r="BC41" s="1" t="s">
        <v>41</v>
      </c>
      <c r="BD41" s="1" t="s">
        <v>41</v>
      </c>
      <c r="BE41" s="1" t="s">
        <v>41</v>
      </c>
      <c r="BF41" s="1" t="s">
        <v>41</v>
      </c>
      <c r="BG41" s="1" t="s">
        <v>41</v>
      </c>
      <c r="BH41" s="1" t="s">
        <v>41</v>
      </c>
      <c r="BI41" s="1" t="s">
        <v>41</v>
      </c>
      <c r="BJ41" s="1" t="s">
        <v>41</v>
      </c>
      <c r="BK41" s="1" t="s">
        <v>41</v>
      </c>
      <c r="BL41" s="1" t="s">
        <v>41</v>
      </c>
      <c r="BM41" s="1" t="s">
        <v>41</v>
      </c>
      <c r="BN41" s="1" t="s">
        <v>41</v>
      </c>
      <c r="BO41" s="1" t="s">
        <v>41</v>
      </c>
      <c r="BP41" s="1" t="s">
        <v>41</v>
      </c>
      <c r="BQ41" s="1" t="s">
        <v>41</v>
      </c>
      <c r="BR41" s="1" t="s">
        <v>41</v>
      </c>
      <c r="BS41" s="1" t="s">
        <v>41</v>
      </c>
      <c r="BT41" s="1" t="s">
        <v>41</v>
      </c>
      <c r="BX41" s="1" t="s">
        <v>41</v>
      </c>
      <c r="BY41" s="1" t="s">
        <v>41</v>
      </c>
      <c r="BZ41" s="1" t="s">
        <v>41</v>
      </c>
      <c r="CA41" s="1" t="s">
        <v>41</v>
      </c>
      <c r="CB41" s="1" t="s">
        <v>41</v>
      </c>
      <c r="CC41" s="1" t="s">
        <v>41</v>
      </c>
      <c r="CD41" s="1" t="s">
        <v>41</v>
      </c>
      <c r="CE41" s="1" t="s">
        <v>41</v>
      </c>
      <c r="CF41" s="1" t="s">
        <v>41</v>
      </c>
      <c r="CG41" s="1" t="s">
        <v>41</v>
      </c>
      <c r="CH41" s="1" t="s">
        <v>41</v>
      </c>
      <c r="CI41" s="1" t="s">
        <v>41</v>
      </c>
      <c r="CJ41" s="1" t="s">
        <v>41</v>
      </c>
      <c r="CK41" s="1" t="s">
        <v>41</v>
      </c>
      <c r="CL41" s="1" t="s">
        <v>41</v>
      </c>
      <c r="CM41" s="1" t="s">
        <v>41</v>
      </c>
      <c r="CN41" s="1" t="s">
        <v>1167</v>
      </c>
      <c r="CO41" s="1" t="s">
        <v>1183</v>
      </c>
      <c r="CP41" s="1" t="s">
        <v>143</v>
      </c>
      <c r="CR41" s="3" t="s">
        <v>1214</v>
      </c>
      <c r="CS41" s="1" t="s">
        <v>1223</v>
      </c>
      <c r="CT41" s="1">
        <v>4</v>
      </c>
      <c r="CU41" s="1" t="s">
        <v>41</v>
      </c>
      <c r="CW41" s="1" t="s">
        <v>1270</v>
      </c>
      <c r="CX41" s="1" t="s">
        <v>20</v>
      </c>
      <c r="CY41" s="1">
        <v>0</v>
      </c>
      <c r="CZ41" s="1" t="s">
        <v>41</v>
      </c>
      <c r="DA41" s="1" t="s">
        <v>41</v>
      </c>
      <c r="DB41" s="1" t="s">
        <v>14</v>
      </c>
      <c r="DC41" s="1" t="s">
        <v>41</v>
      </c>
      <c r="DD41" s="1" t="s">
        <v>41</v>
      </c>
      <c r="DE41" s="1" t="s">
        <v>1322</v>
      </c>
      <c r="DF41" s="1" t="s">
        <v>1332</v>
      </c>
      <c r="DG41" s="1">
        <v>2</v>
      </c>
      <c r="DH41" s="6" t="s">
        <v>41</v>
      </c>
      <c r="DI41" s="1">
        <v>0.48</v>
      </c>
      <c r="DJ41" s="1">
        <v>0.22500000000000001</v>
      </c>
      <c r="DK41" s="1">
        <v>1.5</v>
      </c>
      <c r="DL41" s="1">
        <v>0.1</v>
      </c>
      <c r="DM41" s="1">
        <v>0.06</v>
      </c>
      <c r="DN41" s="1" t="s">
        <v>1359</v>
      </c>
      <c r="DO41" s="1" t="s">
        <v>1398</v>
      </c>
      <c r="DP41" s="1" t="s">
        <v>20</v>
      </c>
      <c r="DQ41" s="1" t="s">
        <v>41</v>
      </c>
      <c r="DR41" s="1" t="s">
        <v>41</v>
      </c>
      <c r="DS41" s="1" t="s">
        <v>41</v>
      </c>
      <c r="DT41" s="1" t="s">
        <v>20</v>
      </c>
      <c r="DU41" s="1" t="s">
        <v>41</v>
      </c>
      <c r="DV41" s="1" t="s">
        <v>41</v>
      </c>
      <c r="DW41" s="1" t="s">
        <v>41</v>
      </c>
      <c r="DX41" s="1" t="s">
        <v>20</v>
      </c>
      <c r="DY41" s="1" t="s">
        <v>41</v>
      </c>
      <c r="DZ41" s="1" t="s">
        <v>41</v>
      </c>
      <c r="EA41" s="1" t="s">
        <v>41</v>
      </c>
      <c r="EB41" s="1" t="s">
        <v>1503</v>
      </c>
      <c r="ED41" s="3" t="s">
        <v>1504</v>
      </c>
      <c r="EE41" s="1" t="s">
        <v>14</v>
      </c>
      <c r="EF41" s="1">
        <v>2</v>
      </c>
      <c r="EG41" s="1">
        <v>2</v>
      </c>
      <c r="EH41" s="1" t="s">
        <v>1524</v>
      </c>
      <c r="EI41" s="1" t="s">
        <v>1527</v>
      </c>
      <c r="EJ41" s="1" t="s">
        <v>20</v>
      </c>
      <c r="EK41" s="1" t="s">
        <v>20</v>
      </c>
      <c r="EL41" s="1" t="s">
        <v>20</v>
      </c>
      <c r="EM41" s="1" t="s">
        <v>20</v>
      </c>
      <c r="EN41" s="1" t="s">
        <v>1539</v>
      </c>
      <c r="EP41" s="3" t="s">
        <v>1540</v>
      </c>
      <c r="EQ41" s="1" t="s">
        <v>1549</v>
      </c>
      <c r="ER41" s="1" t="s">
        <v>1556</v>
      </c>
      <c r="ES41" s="1" t="s">
        <v>1595</v>
      </c>
      <c r="ET41" s="1">
        <v>1</v>
      </c>
    </row>
  </sheetData>
  <mergeCells count="1">
    <mergeCell ref="AC15:AF15"/>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51F26A-30D2-4207-A447-6EAE6330946C}">
  <dimension ref="A1:C18"/>
  <sheetViews>
    <sheetView workbookViewId="0">
      <selection activeCell="A15" sqref="A15"/>
    </sheetView>
  </sheetViews>
  <sheetFormatPr defaultRowHeight="15.6" x14ac:dyDescent="0.3"/>
  <cols>
    <col min="1" max="1" width="14.19921875" bestFit="1" customWidth="1"/>
  </cols>
  <sheetData>
    <row r="1" spans="1:3" x14ac:dyDescent="0.3">
      <c r="A1" s="34" t="s">
        <v>0</v>
      </c>
      <c r="B1" s="33" t="s">
        <v>1601</v>
      </c>
      <c r="C1" s="32"/>
    </row>
    <row r="2" spans="1:3" x14ac:dyDescent="0.3">
      <c r="A2" s="32"/>
      <c r="B2" s="33" t="s">
        <v>1602</v>
      </c>
      <c r="C2" s="32"/>
    </row>
    <row r="3" spans="1:3" x14ac:dyDescent="0.3">
      <c r="A3" s="32"/>
      <c r="B3" s="33" t="s">
        <v>1603</v>
      </c>
      <c r="C3" s="32"/>
    </row>
    <row r="4" spans="1:3" x14ac:dyDescent="0.3">
      <c r="A4" s="32"/>
      <c r="B4" s="33" t="s">
        <v>1604</v>
      </c>
      <c r="C4" s="32"/>
    </row>
    <row r="5" spans="1:3" x14ac:dyDescent="0.3">
      <c r="A5" s="34" t="s">
        <v>8</v>
      </c>
      <c r="B5" s="34" t="s">
        <v>1605</v>
      </c>
      <c r="C5" s="32"/>
    </row>
    <row r="6" spans="1:3" x14ac:dyDescent="0.3">
      <c r="A6" s="32"/>
      <c r="B6" s="34" t="s">
        <v>1606</v>
      </c>
      <c r="C6" s="32"/>
    </row>
    <row r="7" spans="1:3" x14ac:dyDescent="0.3">
      <c r="A7" s="32"/>
      <c r="B7" s="34" t="s">
        <v>1607</v>
      </c>
      <c r="C7" s="32"/>
    </row>
    <row r="8" spans="1:3" x14ac:dyDescent="0.3">
      <c r="A8" s="32"/>
      <c r="B8" s="34" t="s">
        <v>1608</v>
      </c>
      <c r="C8" s="32"/>
    </row>
    <row r="9" spans="1:3" x14ac:dyDescent="0.3">
      <c r="A9" s="32"/>
      <c r="B9" s="34" t="s">
        <v>1609</v>
      </c>
      <c r="C9" s="32"/>
    </row>
    <row r="10" spans="1:3" x14ac:dyDescent="0.3">
      <c r="A10" s="34" t="s">
        <v>1600</v>
      </c>
      <c r="B10" s="34" t="s">
        <v>1610</v>
      </c>
      <c r="C10" s="32"/>
    </row>
    <row r="11" spans="1:3" x14ac:dyDescent="0.3">
      <c r="A11" s="32"/>
      <c r="B11" s="34" t="s">
        <v>1611</v>
      </c>
      <c r="C11" s="32"/>
    </row>
    <row r="12" spans="1:3" x14ac:dyDescent="0.3">
      <c r="A12" s="32"/>
      <c r="B12" s="34" t="s">
        <v>1612</v>
      </c>
      <c r="C12" s="32"/>
    </row>
    <row r="13" spans="1:3" x14ac:dyDescent="0.3">
      <c r="A13" s="32"/>
      <c r="B13" s="35"/>
      <c r="C13" s="32"/>
    </row>
    <row r="14" spans="1:3" x14ac:dyDescent="0.3">
      <c r="A14" s="32"/>
      <c r="B14" s="36"/>
      <c r="C14" s="32"/>
    </row>
    <row r="15" spans="1:3" x14ac:dyDescent="0.3">
      <c r="A15" s="32"/>
      <c r="C15" s="32"/>
    </row>
    <row r="16" spans="1:3" x14ac:dyDescent="0.3">
      <c r="A16" s="32"/>
      <c r="C16" s="32"/>
    </row>
    <row r="17" spans="1:3" x14ac:dyDescent="0.3">
      <c r="A17" s="32"/>
      <c r="C17" s="32"/>
    </row>
    <row r="18" spans="1:3" x14ac:dyDescent="0.3">
      <c r="A18" s="32"/>
      <c r="C18" s="32"/>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data</vt:lpstr>
      <vt:lpstr>variables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Lotte Woittiez</dc:creator>
  <cp:lastModifiedBy>Lotte Woittiez</cp:lastModifiedBy>
  <dcterms:created xsi:type="dcterms:W3CDTF">2020-05-13T07:26:12Z</dcterms:created>
  <dcterms:modified xsi:type="dcterms:W3CDTF">2020-05-13T07:38:35Z</dcterms:modified>
</cp:coreProperties>
</file>